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fileSharing readOnlyRecommended="1"/>
  <workbookPr defaultThemeVersion="124226"/>
  <bookViews>
    <workbookView xWindow="240" yWindow="390" windowWidth="18855" windowHeight="8160"/>
  </bookViews>
  <sheets>
    <sheet name="All Constituencies" sheetId="1" r:id="rId1"/>
    <sheet name="Sub-Regional" sheetId="6" r:id="rId2"/>
  </sheets>
  <calcPr calcId="125725" concurrentCalc="0"/>
</workbook>
</file>

<file path=xl/calcChain.xml><?xml version="1.0" encoding="utf-8"?>
<calcChain xmlns="http://schemas.openxmlformats.org/spreadsheetml/2006/main">
  <c r="A56" i="1"/>
  <c r="A57"/>
  <c r="A59"/>
  <c r="A60"/>
  <c r="A62"/>
  <c r="A63"/>
  <c r="A65"/>
  <c r="A66"/>
  <c r="A68"/>
  <c r="A276"/>
  <c r="A277"/>
  <c r="A278"/>
  <c r="A279"/>
  <c r="A280"/>
  <c r="A281"/>
  <c r="A282"/>
  <c r="A283"/>
  <c r="A45"/>
  <c r="A46"/>
  <c r="A47"/>
  <c r="A48"/>
  <c r="A49"/>
  <c r="A50"/>
  <c r="A285"/>
  <c r="A286"/>
  <c r="A287"/>
  <c r="A288"/>
  <c r="A289"/>
  <c r="A290"/>
  <c r="A291"/>
  <c r="A292"/>
  <c r="A293"/>
  <c r="A294"/>
  <c r="A295"/>
  <c r="A296"/>
  <c r="A297"/>
  <c r="A298"/>
  <c r="A299"/>
  <c r="A300"/>
  <c r="A301"/>
  <c r="A302"/>
  <c r="A303"/>
  <c r="A304"/>
  <c r="A305"/>
  <c r="A306"/>
  <c r="A307"/>
  <c r="A308"/>
  <c r="A309"/>
  <c r="A310"/>
  <c r="A311"/>
  <c r="A312"/>
  <c r="A313"/>
  <c r="A314"/>
  <c r="A316"/>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A249" i="6"/>
  <c r="Z249"/>
  <c r="R249"/>
  <c r="Q249"/>
  <c r="A28" i="1"/>
  <c r="A29"/>
  <c r="A30"/>
  <c r="A31"/>
  <c r="A33"/>
  <c r="A236"/>
  <c r="A238"/>
  <c r="Z34" i="6"/>
  <c r="Q34"/>
  <c r="A53" i="1"/>
  <c r="Z52"/>
  <c r="Q52"/>
  <c r="A188"/>
  <c r="A23"/>
  <c r="A24"/>
  <c r="A25"/>
  <c r="AA153" i="6"/>
  <c r="Z153"/>
  <c r="R153"/>
  <c r="Q153"/>
  <c r="AA338" i="1"/>
  <c r="Z338"/>
  <c r="R338"/>
  <c r="Q338"/>
  <c r="A249"/>
  <c r="A250"/>
  <c r="A207"/>
  <c r="A208"/>
  <c r="A209"/>
  <c r="A210"/>
  <c r="A251"/>
  <c r="A252"/>
  <c r="A367" i="6"/>
  <c r="A368"/>
  <c r="A369"/>
  <c r="A370"/>
  <c r="A371"/>
  <c r="A372"/>
  <c r="A373"/>
  <c r="A374"/>
  <c r="A375"/>
  <c r="A376"/>
  <c r="A377"/>
  <c r="A378"/>
  <c r="A379"/>
  <c r="A380"/>
  <c r="A381"/>
  <c r="A382"/>
  <c r="A383"/>
  <c r="A384"/>
  <c r="A385"/>
  <c r="A386"/>
  <c r="A387"/>
  <c r="A388"/>
  <c r="A356"/>
  <c r="A357"/>
  <c r="A358"/>
  <c r="A359"/>
  <c r="A360"/>
  <c r="A361"/>
  <c r="A362"/>
  <c r="A363"/>
  <c r="A364"/>
  <c r="A339"/>
  <c r="A340"/>
  <c r="A341"/>
  <c r="A342"/>
  <c r="A343"/>
  <c r="A344"/>
  <c r="A345"/>
  <c r="A346"/>
  <c r="A347"/>
  <c r="A348"/>
  <c r="A350"/>
  <c r="A318"/>
  <c r="A319"/>
  <c r="A320"/>
  <c r="A321"/>
  <c r="A322"/>
  <c r="A323"/>
  <c r="A188"/>
  <c r="A189"/>
  <c r="Q367"/>
  <c r="Q370"/>
  <c r="R370"/>
  <c r="Z370"/>
  <c r="AA370"/>
  <c r="AA373"/>
  <c r="Q375"/>
  <c r="R375"/>
  <c r="Z375"/>
  <c r="AA375"/>
  <c r="Q376"/>
  <c r="R376"/>
  <c r="Z376"/>
  <c r="AA376"/>
  <c r="Z383"/>
  <c r="Q384"/>
  <c r="R384"/>
  <c r="Z384"/>
  <c r="AA384"/>
  <c r="Q385"/>
  <c r="R385"/>
  <c r="Z387"/>
  <c r="Q149"/>
  <c r="Z149"/>
  <c r="Q150"/>
  <c r="R150"/>
  <c r="Z150"/>
  <c r="AA150"/>
  <c r="Q330"/>
  <c r="R330"/>
  <c r="Z330"/>
  <c r="AA330"/>
  <c r="AA49"/>
  <c r="Q331"/>
  <c r="R331"/>
  <c r="Z331"/>
  <c r="AA331"/>
  <c r="Q329"/>
  <c r="Q325"/>
  <c r="R325"/>
  <c r="Z325"/>
  <c r="AA325"/>
  <c r="Q326"/>
  <c r="R326"/>
  <c r="Z326"/>
  <c r="AA326"/>
  <c r="Q328"/>
  <c r="R328"/>
  <c r="Z328"/>
  <c r="AA328"/>
  <c r="Q317"/>
  <c r="R317"/>
  <c r="Z317"/>
  <c r="AA317"/>
  <c r="Q319"/>
  <c r="R319"/>
  <c r="AA319"/>
  <c r="Q321"/>
  <c r="R321"/>
  <c r="Z321"/>
  <c r="AA321"/>
  <c r="Q305"/>
  <c r="R305"/>
  <c r="AA305"/>
  <c r="Q307"/>
  <c r="R307"/>
  <c r="Z307"/>
  <c r="AA307"/>
  <c r="Q285"/>
  <c r="R285"/>
  <c r="Q293"/>
  <c r="R293"/>
  <c r="Z293"/>
  <c r="AA293"/>
  <c r="Q268"/>
  <c r="Z268"/>
  <c r="Q116"/>
  <c r="Z116"/>
  <c r="Q264"/>
  <c r="R264"/>
  <c r="Z264"/>
  <c r="AA264"/>
  <c r="Q260"/>
  <c r="R260"/>
  <c r="Z260"/>
  <c r="AA260"/>
  <c r="Q251"/>
  <c r="R251"/>
  <c r="Z251"/>
  <c r="AA251"/>
  <c r="Q255"/>
  <c r="R255"/>
  <c r="Z255"/>
  <c r="AA255"/>
  <c r="Z257"/>
  <c r="AA257"/>
  <c r="Q237"/>
  <c r="AA230"/>
  <c r="R230"/>
  <c r="R228"/>
  <c r="Q228"/>
  <c r="Q216"/>
  <c r="R216"/>
  <c r="Z216"/>
  <c r="AA216"/>
  <c r="Q211"/>
  <c r="Z211"/>
  <c r="Q41"/>
  <c r="R41"/>
  <c r="Z41"/>
  <c r="AA41"/>
  <c r="Z199"/>
  <c r="Q187"/>
  <c r="R187"/>
  <c r="Z187"/>
  <c r="AA187"/>
  <c r="Q191"/>
  <c r="Z191"/>
  <c r="A4"/>
  <c r="AA177"/>
  <c r="Z177"/>
  <c r="AA174"/>
  <c r="Z174"/>
  <c r="R174"/>
  <c r="Q174"/>
  <c r="AA165"/>
  <c r="Z165"/>
  <c r="R165"/>
  <c r="Q165"/>
  <c r="Z162"/>
  <c r="Z160"/>
  <c r="Q160"/>
  <c r="AA159"/>
  <c r="AA148"/>
  <c r="Z148"/>
  <c r="R148"/>
  <c r="Q148"/>
  <c r="R147"/>
  <c r="AA146"/>
  <c r="Z146"/>
  <c r="R146"/>
  <c r="Q145"/>
  <c r="Z143"/>
  <c r="R143"/>
  <c r="Q143"/>
  <c r="Q140"/>
  <c r="AA130"/>
  <c r="Z130"/>
  <c r="R130"/>
  <c r="Q130"/>
  <c r="AA129"/>
  <c r="Z129"/>
  <c r="R129"/>
  <c r="Q129"/>
  <c r="AA128"/>
  <c r="R128"/>
  <c r="AA124"/>
  <c r="R124"/>
  <c r="Q124"/>
  <c r="R123"/>
  <c r="Q123"/>
  <c r="AA115"/>
  <c r="Z115"/>
  <c r="R115"/>
  <c r="Q115"/>
  <c r="Z107"/>
  <c r="R107"/>
  <c r="Q107"/>
  <c r="AA99"/>
  <c r="Z99"/>
  <c r="R99"/>
  <c r="Q99"/>
  <c r="Z96"/>
  <c r="Q96"/>
  <c r="AA91"/>
  <c r="R91"/>
  <c r="Q91"/>
  <c r="AA80"/>
  <c r="Z80"/>
  <c r="R80"/>
  <c r="Q80"/>
  <c r="AA79"/>
  <c r="R79"/>
  <c r="Q79"/>
  <c r="Z77"/>
  <c r="Q77"/>
  <c r="Z71"/>
  <c r="AA62"/>
  <c r="Z62"/>
  <c r="R62"/>
  <c r="Q62"/>
  <c r="AA61"/>
  <c r="R61"/>
  <c r="Q61"/>
  <c r="Q55"/>
  <c r="Z54"/>
  <c r="Q54"/>
  <c r="AA52"/>
  <c r="Z52"/>
  <c r="R52"/>
  <c r="Q112"/>
  <c r="Z46"/>
  <c r="Z45"/>
  <c r="AA44"/>
  <c r="Z44"/>
  <c r="R44"/>
  <c r="Q44"/>
  <c r="AA39"/>
  <c r="Z39"/>
  <c r="R39"/>
  <c r="Q39"/>
  <c r="AA30"/>
  <c r="Z30"/>
  <c r="R30"/>
  <c r="Q30"/>
  <c r="Z28"/>
  <c r="AA20"/>
  <c r="Z20"/>
  <c r="R20"/>
  <c r="Q20"/>
  <c r="Z18"/>
  <c r="Q5"/>
  <c r="R5"/>
  <c r="Z5"/>
  <c r="AA5"/>
  <c r="Q13"/>
  <c r="R13"/>
  <c r="Z13"/>
  <c r="AA13"/>
  <c r="A356" i="1"/>
  <c r="A357"/>
  <c r="A358"/>
  <c r="A359"/>
  <c r="A360"/>
  <c r="A361"/>
  <c r="A362"/>
  <c r="A363"/>
  <c r="A364"/>
  <c r="A365"/>
  <c r="A366"/>
  <c r="A368"/>
  <c r="A369"/>
  <c r="A370"/>
  <c r="A371"/>
  <c r="A372"/>
  <c r="A373"/>
  <c r="A374"/>
  <c r="R286"/>
  <c r="AA286"/>
  <c r="Q311"/>
  <c r="R311"/>
  <c r="Z311"/>
  <c r="AA311"/>
  <c r="Q341"/>
  <c r="R341"/>
  <c r="Q324"/>
  <c r="A268"/>
  <c r="A269"/>
  <c r="A270"/>
  <c r="A271"/>
  <c r="A272"/>
  <c r="A273"/>
  <c r="A255"/>
  <c r="A256"/>
  <c r="A257"/>
  <c r="A258"/>
  <c r="A259"/>
  <c r="A260"/>
  <c r="A261"/>
  <c r="A262"/>
  <c r="A263"/>
  <c r="A264"/>
  <c r="A265"/>
  <c r="A225"/>
  <c r="A226"/>
  <c r="A227"/>
  <c r="A228"/>
  <c r="A229"/>
  <c r="A230"/>
  <c r="A231"/>
  <c r="A232"/>
  <c r="A233"/>
  <c r="A211"/>
  <c r="A212"/>
  <c r="A213"/>
  <c r="A214"/>
  <c r="A215"/>
  <c r="A216"/>
  <c r="A217"/>
  <c r="A218"/>
  <c r="A219"/>
  <c r="A220"/>
  <c r="A221"/>
  <c r="A222"/>
  <c r="Z220"/>
  <c r="AA220"/>
  <c r="Q151"/>
  <c r="Z151"/>
  <c r="Q165"/>
  <c r="AA98"/>
  <c r="Q87"/>
  <c r="R87"/>
  <c r="Z87"/>
  <c r="AA87"/>
  <c r="Z42"/>
  <c r="Q18"/>
  <c r="R18"/>
  <c r="Z18"/>
  <c r="AA18"/>
  <c r="A5" i="6"/>
  <c r="A6"/>
  <c r="A7"/>
  <c r="A8"/>
  <c r="A9"/>
  <c r="A10"/>
  <c r="A11"/>
  <c r="A12"/>
  <c r="A13"/>
  <c r="A14"/>
  <c r="A15"/>
  <c r="A16"/>
  <c r="A17"/>
  <c r="A375" i="1"/>
  <c r="A376"/>
  <c r="A377"/>
  <c r="A378"/>
  <c r="A379"/>
  <c r="A380"/>
  <c r="A381"/>
  <c r="A382"/>
  <c r="A383"/>
  <c r="A384"/>
  <c r="A385"/>
  <c r="A386"/>
  <c r="A387"/>
  <c r="A388"/>
  <c r="A389"/>
  <c r="A390"/>
  <c r="A391"/>
  <c r="A392"/>
  <c r="A393"/>
  <c r="A394"/>
  <c r="A395"/>
  <c r="A396"/>
  <c r="A190" i="6"/>
  <c r="A191"/>
  <c r="A192"/>
  <c r="A193"/>
  <c r="A194"/>
  <c r="A195"/>
  <c r="A196"/>
  <c r="A197"/>
  <c r="A198"/>
  <c r="A199"/>
  <c r="A200"/>
  <c r="A201"/>
  <c r="A351"/>
  <c r="A352"/>
  <c r="A353"/>
  <c r="A324"/>
  <c r="A325"/>
  <c r="A326"/>
  <c r="A327"/>
  <c r="A328"/>
  <c r="A329"/>
  <c r="A330"/>
  <c r="A331"/>
  <c r="A193" i="1"/>
  <c r="A194"/>
  <c r="A189"/>
  <c r="A190"/>
  <c r="A78"/>
  <c r="A79"/>
  <c r="A80"/>
  <c r="A81"/>
  <c r="A82"/>
  <c r="A83"/>
  <c r="A84"/>
  <c r="A85"/>
  <c r="A86"/>
  <c r="A87"/>
  <c r="A88"/>
  <c r="A71"/>
  <c r="A72"/>
  <c r="A73"/>
  <c r="A74"/>
  <c r="A75"/>
  <c r="A54"/>
  <c r="A34"/>
  <c r="A35"/>
  <c r="A36"/>
  <c r="A37"/>
  <c r="A38"/>
  <c r="A39"/>
  <c r="A40"/>
  <c r="A41"/>
  <c r="A4"/>
  <c r="A5"/>
  <c r="Q381"/>
  <c r="R381"/>
  <c r="Z381"/>
  <c r="AA381"/>
  <c r="AA370"/>
  <c r="R370"/>
  <c r="Q370"/>
  <c r="Z333"/>
  <c r="Q333"/>
  <c r="Q196"/>
  <c r="Z138"/>
  <c r="Q312"/>
  <c r="AA156"/>
  <c r="R156"/>
  <c r="Q156"/>
  <c r="AA31"/>
  <c r="Z31"/>
  <c r="R31"/>
  <c r="Q31"/>
  <c r="AA216"/>
  <c r="Z216"/>
  <c r="R216"/>
  <c r="Q216"/>
  <c r="AA346"/>
  <c r="AA120"/>
  <c r="R120"/>
  <c r="Q120"/>
  <c r="AA314"/>
  <c r="Z314"/>
  <c r="R314"/>
  <c r="Q314"/>
  <c r="Z359"/>
  <c r="AA209"/>
  <c r="Z209"/>
  <c r="R209"/>
  <c r="Q209"/>
  <c r="Z352"/>
  <c r="AA164"/>
  <c r="Z164"/>
  <c r="R164"/>
  <c r="Q164"/>
  <c r="Z106"/>
  <c r="Q106"/>
  <c r="Q58"/>
  <c r="AA152"/>
  <c r="Z152"/>
  <c r="R152"/>
  <c r="Q152"/>
  <c r="Z319"/>
  <c r="R319"/>
  <c r="Q319"/>
  <c r="Z228"/>
  <c r="R228"/>
  <c r="Q228"/>
  <c r="AA104"/>
  <c r="Z104"/>
  <c r="R104"/>
  <c r="Z289"/>
  <c r="AA362"/>
  <c r="Z362"/>
  <c r="R362"/>
  <c r="Q362"/>
  <c r="AA134"/>
  <c r="R130"/>
  <c r="Q130"/>
  <c r="AA277"/>
  <c r="R277"/>
  <c r="Q277"/>
  <c r="AA4"/>
  <c r="Z4"/>
  <c r="R4"/>
  <c r="Q4"/>
  <c r="AA157"/>
  <c r="Z157"/>
  <c r="R157"/>
  <c r="Q157"/>
  <c r="AA373"/>
  <c r="Z373"/>
  <c r="R373"/>
  <c r="Q373"/>
  <c r="AA6"/>
  <c r="Z6"/>
  <c r="R6"/>
  <c r="Q6"/>
  <c r="AA173"/>
  <c r="Z173"/>
  <c r="R173"/>
  <c r="Q173"/>
  <c r="AA64"/>
  <c r="Z64"/>
  <c r="R64"/>
  <c r="Q64"/>
  <c r="AA334"/>
  <c r="Z334"/>
  <c r="R334"/>
  <c r="Q334"/>
  <c r="R276"/>
  <c r="Q276"/>
  <c r="R329"/>
  <c r="AA122"/>
  <c r="Z122"/>
  <c r="R122"/>
  <c r="Q122"/>
  <c r="Z192"/>
  <c r="Q192"/>
  <c r="Q107"/>
  <c r="AA245"/>
  <c r="Z245"/>
  <c r="R245"/>
  <c r="Q245"/>
  <c r="AA239"/>
  <c r="Z239"/>
  <c r="R239"/>
  <c r="Q239"/>
  <c r="AA93"/>
  <c r="Z93"/>
  <c r="R93"/>
  <c r="Q93"/>
  <c r="AA77"/>
  <c r="Z77"/>
  <c r="R77"/>
  <c r="Q77"/>
  <c r="R290"/>
  <c r="Q290"/>
  <c r="Z79"/>
  <c r="Q79"/>
  <c r="AA171"/>
  <c r="Z171"/>
  <c r="R171"/>
  <c r="Q171"/>
  <c r="Z14"/>
  <c r="Q14"/>
  <c r="Z94"/>
  <c r="AA144"/>
  <c r="R144"/>
  <c r="AA63"/>
  <c r="Z63"/>
  <c r="R63"/>
  <c r="Q63"/>
  <c r="AA331"/>
  <c r="Z331"/>
  <c r="R331"/>
  <c r="Q331"/>
  <c r="AA212"/>
  <c r="Z212"/>
  <c r="R212"/>
  <c r="Q212"/>
  <c r="AA292"/>
  <c r="Z292"/>
  <c r="R292"/>
  <c r="Q292"/>
  <c r="Z347"/>
  <c r="Q347"/>
  <c r="Z95"/>
  <c r="AA47"/>
  <c r="Z47"/>
  <c r="R47"/>
  <c r="Q47"/>
  <c r="AA180"/>
  <c r="R180"/>
  <c r="Q180"/>
  <c r="Z44"/>
  <c r="AA208"/>
  <c r="Z208"/>
  <c r="R208"/>
  <c r="Q208"/>
  <c r="AA227"/>
  <c r="Z227"/>
  <c r="R227"/>
  <c r="Q227"/>
  <c r="AA291"/>
  <c r="Z291"/>
  <c r="R291"/>
  <c r="Q291"/>
  <c r="Q238"/>
  <c r="AA385"/>
  <c r="Z385"/>
  <c r="AA184"/>
  <c r="Z184"/>
  <c r="R184"/>
  <c r="Q184"/>
  <c r="AA225"/>
  <c r="Z225"/>
  <c r="R225"/>
  <c r="Q225"/>
  <c r="AA200"/>
  <c r="Z200"/>
  <c r="R200"/>
  <c r="Q200"/>
  <c r="Z248"/>
  <c r="Q248"/>
  <c r="Z250"/>
  <c r="Q250"/>
  <c r="AA82"/>
  <c r="R82"/>
  <c r="Q82"/>
  <c r="AA325"/>
  <c r="Z325"/>
  <c r="R325"/>
  <c r="AA78"/>
  <c r="Z78"/>
  <c r="R78"/>
  <c r="Q78"/>
  <c r="A317"/>
  <c r="A318"/>
  <c r="A319"/>
  <c r="A320"/>
  <c r="A321"/>
  <c r="A322"/>
  <c r="A323"/>
  <c r="A324"/>
  <c r="A325"/>
  <c r="A326"/>
  <c r="A328"/>
  <c r="A329"/>
  <c r="A330"/>
  <c r="A331"/>
  <c r="A332"/>
  <c r="A333"/>
  <c r="A43"/>
  <c r="A6"/>
  <c r="A7"/>
  <c r="A9"/>
  <c r="A332" i="6"/>
  <c r="A202"/>
  <c r="A203"/>
  <c r="A204"/>
  <c r="A205"/>
  <c r="A206"/>
  <c r="A18"/>
  <c r="A19"/>
  <c r="A20"/>
  <c r="A197" i="1"/>
  <c r="A198"/>
  <c r="A199"/>
  <c r="A200"/>
  <c r="A201"/>
  <c r="A202"/>
  <c r="A203"/>
  <c r="A204"/>
  <c r="A22" i="6"/>
  <c r="A23"/>
  <c r="A24"/>
  <c r="A25"/>
  <c r="A26"/>
  <c r="A27"/>
  <c r="A29"/>
  <c r="A30"/>
  <c r="A31"/>
  <c r="A32"/>
  <c r="A33"/>
  <c r="A11" i="1"/>
  <c r="A12"/>
  <c r="A13"/>
  <c r="A14"/>
  <c r="A15"/>
  <c r="A16"/>
  <c r="A17"/>
  <c r="A18"/>
  <c r="A19"/>
  <c r="A20"/>
  <c r="A335"/>
  <c r="A336"/>
  <c r="A337"/>
  <c r="A333" i="6"/>
  <c r="A334"/>
  <c r="A34"/>
  <c r="A35"/>
  <c r="A36"/>
  <c r="A37"/>
  <c r="A38"/>
  <c r="A39"/>
  <c r="A40"/>
  <c r="A41"/>
  <c r="A339" i="1"/>
  <c r="A340"/>
  <c r="A335" i="6"/>
  <c r="A336"/>
  <c r="A341" i="1"/>
  <c r="A342"/>
  <c r="A343"/>
  <c r="A344"/>
  <c r="A345"/>
  <c r="A346"/>
  <c r="A347"/>
  <c r="A348"/>
  <c r="A349"/>
  <c r="A350"/>
  <c r="A351"/>
  <c r="A352"/>
  <c r="A353"/>
  <c r="A42" i="6"/>
  <c r="A43"/>
  <c r="A44"/>
  <c r="A45"/>
  <c r="A207"/>
  <c r="A208"/>
  <c r="A209"/>
  <c r="A210"/>
  <c r="A211"/>
  <c r="A212"/>
  <c r="A213"/>
  <c r="A214"/>
  <c r="A215"/>
  <c r="A216"/>
  <c r="A217"/>
  <c r="A218"/>
  <c r="A219"/>
  <c r="A220"/>
  <c r="A221"/>
  <c r="A222"/>
  <c r="A223"/>
  <c r="A224"/>
  <c r="A225"/>
  <c r="A226"/>
  <c r="A227"/>
  <c r="A228"/>
  <c r="A229"/>
  <c r="A230"/>
  <c r="A231"/>
  <c r="A232"/>
  <c r="A233"/>
  <c r="A234"/>
  <c r="A235"/>
  <c r="A236"/>
  <c r="A46"/>
  <c r="A47"/>
  <c r="A48"/>
  <c r="A174" i="1"/>
  <c r="A175"/>
  <c r="A176"/>
  <c r="A177"/>
  <c r="A178"/>
  <c r="A179"/>
  <c r="A180"/>
  <c r="A49" i="6"/>
  <c r="A181" i="1"/>
  <c r="A182"/>
  <c r="A183"/>
  <c r="A184"/>
  <c r="A185"/>
  <c r="A50" i="6"/>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237"/>
  <c r="A238"/>
  <c r="A239"/>
  <c r="A240"/>
  <c r="A241"/>
  <c r="A93"/>
  <c r="A94"/>
  <c r="A95"/>
  <c r="A96"/>
  <c r="A97"/>
  <c r="A98"/>
  <c r="A99"/>
  <c r="A100"/>
  <c r="A101"/>
  <c r="A102"/>
  <c r="A103"/>
  <c r="A104"/>
  <c r="A105"/>
  <c r="A106"/>
  <c r="A107"/>
  <c r="A108"/>
  <c r="A109"/>
  <c r="A110"/>
  <c r="A111"/>
  <c r="A112"/>
  <c r="A113"/>
  <c r="A114"/>
  <c r="A115"/>
  <c r="A116"/>
  <c r="A242"/>
  <c r="A117"/>
  <c r="A118"/>
  <c r="A119"/>
  <c r="A120"/>
  <c r="A121"/>
  <c r="A122"/>
  <c r="A123"/>
  <c r="A124"/>
  <c r="A125"/>
  <c r="A126"/>
  <c r="A127"/>
  <c r="A128"/>
  <c r="A129"/>
  <c r="A130"/>
  <c r="A131"/>
  <c r="A132"/>
  <c r="A133"/>
  <c r="A134"/>
  <c r="A135"/>
  <c r="A136"/>
  <c r="A137"/>
  <c r="A138"/>
  <c r="A139"/>
  <c r="A140"/>
  <c r="A141"/>
  <c r="A142"/>
  <c r="A143"/>
  <c r="A144"/>
  <c r="A145"/>
  <c r="A146"/>
  <c r="A147"/>
  <c r="A148"/>
  <c r="A149"/>
  <c r="A151"/>
  <c r="A15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154"/>
  <c r="A155"/>
  <c r="A156"/>
  <c r="A157"/>
  <c r="A158"/>
  <c r="A159"/>
  <c r="A160"/>
  <c r="A161"/>
  <c r="A162"/>
  <c r="A163"/>
  <c r="A164"/>
  <c r="A165"/>
  <c r="A166"/>
  <c r="A167"/>
  <c r="A168"/>
  <c r="A169"/>
  <c r="A170"/>
  <c r="A171"/>
  <c r="A172"/>
  <c r="A173"/>
  <c r="A174"/>
  <c r="A175"/>
  <c r="A176"/>
  <c r="A177"/>
  <c r="A178"/>
  <c r="A179"/>
  <c r="A180"/>
  <c r="A181"/>
  <c r="A182"/>
  <c r="A183"/>
  <c r="A184"/>
  <c r="A185"/>
  <c r="A284"/>
  <c r="A285"/>
  <c r="A286"/>
  <c r="A287"/>
  <c r="A288"/>
  <c r="A289"/>
  <c r="A290"/>
  <c r="A291"/>
  <c r="A292"/>
  <c r="A293"/>
  <c r="A294"/>
  <c r="A295"/>
  <c r="A296"/>
  <c r="A297"/>
  <c r="A298"/>
  <c r="A299"/>
  <c r="A300"/>
  <c r="A301"/>
  <c r="A302"/>
  <c r="A303"/>
  <c r="A304"/>
  <c r="A305"/>
  <c r="A306"/>
  <c r="A307"/>
  <c r="A308"/>
  <c r="A309"/>
  <c r="A310"/>
  <c r="A311"/>
  <c r="A312"/>
  <c r="A313"/>
  <c r="A314"/>
</calcChain>
</file>

<file path=xl/sharedStrings.xml><?xml version="1.0" encoding="utf-8"?>
<sst xmlns="http://schemas.openxmlformats.org/spreadsheetml/2006/main" count="22934" uniqueCount="6958">
  <si>
    <t>Women</t>
  </si>
  <si>
    <t>JAGO NARI</t>
  </si>
  <si>
    <t>Fighting For Women Empowerment</t>
  </si>
  <si>
    <t>South and South-West Asia</t>
  </si>
  <si>
    <t>Bangladesh</t>
  </si>
  <si>
    <t>National Non-Governmental Organization</t>
  </si>
  <si>
    <t>Human Rights, Climate Change, Disaster Risk Reduction, Gender Equality and Women's Rights</t>
  </si>
  <si>
    <t>National</t>
  </si>
  <si>
    <t>UNEP</t>
  </si>
  <si>
    <t>Our representative joined at CSO meeting for Bejing +20 at November 2014, Bangkok.</t>
  </si>
  <si>
    <t xml:space="preserve">JAGO NARI employs all the endeavors with an aim to improve the socio economic condition of the poor people. To achieve the same JAGO NARI launches its programs with the following objectives:
• To enhance the socio-economic condition of the poor people through under taking strategic programs and projects;
• To support to ensure women rights in the field of decision making in the family and in the society and to increase their participation in developing financial activities and build leadership.
• To establish and protect human rights of the distressed and deprived people of the society.
• To help for rehabilitating the people affected by cyclone, Tidal bore and river erosion and to provide awareness on health related issues for the destitute community especially women and children and develop health Care, sanitation, Hygiene, Safe Water and nutrition in the community.
• To undertake programs for environment promotion and environment friend agriculture and to make the community resilient in terms of climate change adaptation
</t>
  </si>
  <si>
    <t xml:space="preserve">JAGO NARI is a non-government and non-profit organization that was solely founded to provide a range of services to disadvantaged and deprived women and children in the urban and rural settings of Bangladesh. Through its programs and projects JAGO NARI provides a range of rights based support to women and children through a holistic approach. JAGO NARI’S work with children complies with the United Nations child rights conventions .The organization believes that childhood means much more than the space between birth and the attainment of adulthood. Childhood refers to the state and condition of a child’s life-to the quality of those years. JAGO NARI recognizes that children as well as women are the holders of their own rights. And because these rights are invested in the child’s and woman’s own person, the child and the woman is no longer a passive recipient of charity but an empowered actor in his/her own development. The organization emphasizes the need to respect children’s and women’s evolving capacities. All programs are expected to create spaces and promote process designed to enable and empower children and women to express their views , to be consulted and to influence decisions in all matters affecting them in accordance with their age and development.
JAGO NARI stand for ....
Every human child is born with fundamental rights. Each child is unique and has the right to a name and a nationality, the right to grow up in a safe and protective environment, an education, food, recreation and play, the right to health and proper health care,. Each has the right to participate in matters that affect them and the right to be treated equally. Every child has the right to be protected from all forms of abuse and exploitation. 
These rights are among the ones set out in the United Nations Conventions on the rights of the Child. Since its adoption in 1989, the convention has become the most widely accepted human rights accord in history. Its principles guide all that JAGO NARI tries to do in its project area. We speak out for the rights of every child and every woman in villages where communities are illiterate. We defend human rights as well as child rights in rural and urban areas. JAGO NARI campaigns peace, security and the articles enshrined within the UNCRC to promote and protect the rights of children. We work towards complimenting the millennium Development Goals. We work for equal rights for girls and women and their participation in community development. We work for the progress promised in the charter of the United Nations. 
</t>
  </si>
  <si>
    <t>Ashahi Mension, College Road, Barguna. Bangladesh</t>
  </si>
  <si>
    <t>www.jagonari.org</t>
  </si>
  <si>
    <t>jago_nari@yahoo.com</t>
  </si>
  <si>
    <t xml:space="preserve">Primary level: Poor distressed and disadvantage male, female, Adolescent Girls, Adolescent boys and children in Urban and Rural Areas. 
Secondary level: Civil society, Journalist and administrative level, Illegal divorce, early marriage, dowry, domestic violence and women victim. (All Kinds of women victim)
</t>
  </si>
  <si>
    <t xml:space="preserve">• Early childhood Care and Development
• Lobbing, advocacy and campaign for Human Rights protection and establishment;
• Women Rights in domestic violence;
• Developing women leadership
• Personal hygiene and Sanitation;
• Environment Development and climate change adaptation
• Sustainable Agriculture and A forestation 
• Poverty alleviation and Group formation
• Disaster Risk Reduction
• Relief and Rehabilitation program 
• Gender Equality, Human Rights and Good Governance.
• Training 
• Awareness and advocacy on primary health care, HIV/AIDS and reproductive health.
• Legal Aid support to women victims 
</t>
  </si>
  <si>
    <t>Md.Duke Ivn Amin</t>
  </si>
  <si>
    <t>Man</t>
  </si>
  <si>
    <t>Adult (30-60 years)</t>
  </si>
  <si>
    <t>Ashahi Mension, College Road, Barguna, Bangladesh</t>
  </si>
  <si>
    <t>duke_amin@yahoo.com</t>
  </si>
  <si>
    <t>He has strong educational background in Business. He accomplished MBA on major in marketing. Mr. Duke Ivn Amin is working since 2010 at different position. Currently he is responsible for resource mobilization and communication with different stakeholder. He has very good knowledge on campaign and advocacy.</t>
  </si>
  <si>
    <t>He joined at Beijing +20 review action meeting in Bangkok at November 2014.</t>
  </si>
  <si>
    <t>Human Rights, Gender Equality and Women's Rights</t>
  </si>
  <si>
    <t>He will share his experience on women rights and SRHR at coastal in Bangladesh. Our coastal women facing health problem. So we hope he will fulfill your purpose.</t>
  </si>
  <si>
    <t>Add me to the RCEM list serve, Add me to constituency list-serve</t>
  </si>
  <si>
    <t>I endorse AP-RCEM statement "Advancing People's Agenda for Development Justice"</t>
  </si>
  <si>
    <t>People Affected by Conflict and Disasters</t>
  </si>
  <si>
    <t>RURAL VOLUNTEERS CENTRE</t>
  </si>
  <si>
    <t>RVC</t>
  </si>
  <si>
    <t>INDIA</t>
  </si>
  <si>
    <t>Poverty Eradication, Food Security and Nutrition/ Sustainable Agriculture, Desertification, Land Degradation and Drought, Water and Sanitation, Employment, Decent Work and Social Protection, Youth, Education and Culture, Health and Population Dynamics, Climate Change, Disaster Risk Reduction</t>
  </si>
  <si>
    <t>No accreditation</t>
  </si>
  <si>
    <t>Participated in COP-15.</t>
  </si>
  <si>
    <t>To create an epidemic free just society with appropriate technology and self reliance.</t>
  </si>
  <si>
    <t xml:space="preserve">Incepted in the year 1993 the journey to achieve the vision of “An epidemic free just society with appropriate technology and self-reliance” has crossed 21 years. The Organization started in a community donated land through mobilizing support from the community in terms of bamboo and labor as well as a little disposition fund from SWRC, Tilonia. Those days of early and mid nineties were of extreme resource crunches but cadres of committed volunteers, all local youth, who want to translate the Organization’s vision into community’s vision negated with the adverse conditions and act as a catalyst within their own communities, living in close proximity with the communities and thereby kept the vision rolling ahead. In those days our works mainly focused on organizing the communities, Water and Sanitation, promotion of rural handicrafts, promotion of pig banks, plantation works. The support was mainly SWRC-Tilonia, SWRC-Daporijo, UNICEF, NABARD, ASTEC, PHED etc. 
Since late nineties, resources started rolling to the Organization to work for the flood affected people in distress followed by to work on Community Based Disaster Preparedness. Since the early years of the new millennium we restructured our missions in the line of the Millennium Development Goals (MDGs) across the following thematic areas- Promoting decent employment opportunities to eradicate poverty, Primary education focusing on the rural children, women empowerment to promote gender equity, Health issues focusing of MCH and RCH to bring down IMR, CMR and MMR. It needs mention that Disaster Risk Reduction is a cross cutting issues across all the thematic areas. The works were been supported by the global partners like- ECHO, DFID, UNICEF, UNDP, Action Aid, Oxfam, CRS, Save the Children, AFNA as well as national partners like- Sir Dorabji Tata Trust, Sir Ratan Tata Trust, Nawajbai Tata Trust, VHAA and many to add to the list. Our works also been supported by Department of Science and Technology, National Informatics Centre (NIC), Department of Information Technology (DIT) under Ministry of Communications and Information Technology (MCIT), Govt. of India; Department of Adult Education, GoA; Department of Primary education, GoA; Department of Health &amp; Family welfare, GoA; Department of Rural Development, GoA and many to many to add the list.
Since 2004-05, we put emphasized on promoting sustainability factor as an inbuilt components across our works. In the process numbers of community institutions have come up which includes- 180 numbers Duryug Pratirodh Samitis, 80 numbers of Sishu Duryug Pratirodh Samitis, 54 numbers of Amar Bazaars, there is Lisang Mahila Samiti federation of 110 numbers of SHGs involving 1500 members, there is 60 Sishu Sanshad and LEC (teacher’s club), there is network of 160 Community Health Volunteers and 26 Gaon Bikash Kcbang. Since 2004-05, we all put our effort to form part of the international and national forum to keep ourselves self informed and in turn keep the community with whom we work, informed on the national and global discourse of the development agenda. 
Since the year 2012-13, followed by the years 2013-14 and 2014-15 we revising our works, taking stock of our achievements in the light of the MDGs, redefining the future missions for the post MDG period on the basis of the learning. 
</t>
  </si>
  <si>
    <t>Rural Volunteers Centre (RVC), Village &amp; P.O- Akajan, Via-Silapathar, District-Dhemaji, State-Assam, Nation-India</t>
  </si>
  <si>
    <t>Under Construction</t>
  </si>
  <si>
    <t>ruralvolunteerscentre@gmail.com</t>
  </si>
  <si>
    <t xml:space="preserve">GOAL-1 of RVC in conformity with the MDG-1: Eradicate extreme poverty
± To empower at least 10000 persons to increase their level of income by 50% of existing level and increase self reliance among them within the year 2016.
GOAL-2 of RVC in conformity with the MDG-2: Achieve universal education 
± To empower at least 10000 child and adolescents from 10000 under privilege families to improve their quality of life within the year 2016.
GOAL-3 of RVC in conformity with the MDG-3: Gender equality:
± To empower at least 10000 female persons to ensure rights, promote economic and cultural security; enhance democratic environment, social justice and sense of brotherhood among community within the year 2016.
GOAL-4 of RVC in conformity with MDG-4 and MDG-5: Reduce CMR and Improve Maternal Health 
± To reduce CMR, MMR and Anemia in the underserved and unserved area of Upper Brahmaputra River Basin of Assam to “0” within the year 2016. 
GOAL-5 of RVC in conformity with MDG-7: Ensure Environmental Sustainability 
± To empower at least 10000 vulnerable community of upper Brahmaputra River basin towards preserving natural resources, adaptation to climate change and address risks of disaster locally (The prevailing situation is shown in the photos below). 
</t>
  </si>
  <si>
    <t xml:space="preserve"> Appropriation of rural technologies, skills and practices through participation of the community to ensure better and secured living opportunities.
 Empowering children, adolescent and women of the under privileged section of the community to thrive through ensuring access to health, education and protection measures as well as well as active participation. 
 Empowerment of the women of the indigenous groups and the under privilege section of the communities to assert their rights through action on the factors causing denial to justice.
 Strengthening of coping mechanism of vulnerable people with disaster through empowerment of community based organization and systems/practices prevalent at community level.
 Actively engage with Government to address gaps in systems and policies in management of natural resources as well as empowering community to adapt to climate change and Disaster Risk Reduction locally. 
</t>
  </si>
  <si>
    <t>Luit Goswami</t>
  </si>
  <si>
    <t>Luit Goswami, Village &amp; P.O-Akajan, Via-Silapathar, District-Dhemaji, State-Assam, Nation-India, PIN-787 059</t>
  </si>
  <si>
    <t>luit.goswami@gmail.com</t>
  </si>
  <si>
    <t>Mr. Luit Goswami, the representative of RVC as well as the contact person, has taken over as the new Director of RVC after its long association for about 15 years with RVC (i.e. since 1999). During this span of 15 years in the grass-root development sector has been, Luit Goswami has led numbers of projects on behalf of RVC supported by UNDP, UNICEF, ECHO, Dip-ECHO, Action Aid, Oxfam India, Catholic Relief Services (CRS), Save the Children, NRHM (Mother NGO project and Community Monitoring project), Indian Council for Agriculture Research (GoI), Sir Dorabji Tata Trust (SDTT), Sir Ratan Tata Trust (SRTT), and number of other national and international agencies with credibility and commitment towards the development sector as well as ensuring rights of the indigenous people and marginalized people in distress.</t>
  </si>
  <si>
    <t>Worked and contributed towards works of UNICEF and UNDP on issues related " Disaster Risk Reduction" as well as " Water and Sanitation". in upper Brahmaputra River Basin.</t>
  </si>
  <si>
    <t>Continuous engagement with the CSOs of the country and highlight the issues affecting the people with the UN systems.</t>
  </si>
  <si>
    <t>Local Authorities</t>
  </si>
  <si>
    <t>Social Agenda Working Group(Social Watch,Thailand)</t>
  </si>
  <si>
    <t>Social Watch,Thailand</t>
  </si>
  <si>
    <t>South-East Asia</t>
  </si>
  <si>
    <t>Thailand</t>
  </si>
  <si>
    <t>Poverty Eradication, Food Security and Nutrition/ Sustainable Agriculture, Employment, Decent Work and Social Protection, Gender Equality and Women's Rights, Conflict Prevention, Post Conflict Peace Building and the Promotion of Durable Peace</t>
  </si>
  <si>
    <t>ECOPSOC</t>
  </si>
  <si>
    <t>Participate in UN Women in Thailand activities ,meeting on Beijing Review.</t>
  </si>
  <si>
    <t>Exchanges of knowledge and experiences among relevant agencies and individuals, conduct analyze the information and disseminate to the wider society to provide social space to social equity and social justice.</t>
  </si>
  <si>
    <t xml:space="preserve">The Social Agenda Working Group (Social Watch, Thailand )is a network of NGOs and academics groups.
</t>
  </si>
  <si>
    <t>CUSRI, 4 th Floor WisitPrachuabmoh Building , ChulalongkornUniversity Phayathai Rd,Patumwan Bangkok 10330 THAILAND</t>
  </si>
  <si>
    <t>social watch(Thailand),social-agenda.org,south watch.org</t>
  </si>
  <si>
    <t>suiranee99@gmail.com</t>
  </si>
  <si>
    <t>662 2187378</t>
  </si>
  <si>
    <t>662 2155523</t>
  </si>
  <si>
    <t xml:space="preserve">Organized a presentation on” Social Development” issues. 
Supported NGOs , Trade Union ,Farmer Groups, Women Groups in their participatory research .
</t>
  </si>
  <si>
    <t xml:space="preserve">Produced a Thailand social development report for the Social Watch Report . 
Organized a round-table discussion on “Policy issues for NGOs and academic groups. 
Supported NGOs and academic groups in organizing a discussion forum with government officers on the policy that impact to society. 
Disseminated a paper to the discussion forum. 
Launched a public campaign 
</t>
  </si>
  <si>
    <t>Ranee Hassarungsee</t>
  </si>
  <si>
    <t>Woman</t>
  </si>
  <si>
    <t>72/280 Rattanathbate Soi 28,Nonthaburi ,11000</t>
  </si>
  <si>
    <t>662 9658092</t>
  </si>
  <si>
    <t>Senior Coordinator of Social Agenda Working Group.</t>
  </si>
  <si>
    <t xml:space="preserve">Worked as Manager of the research project on COLLECTING INPUTS FROM MARGINALIZED POPULATIONS ON THE POST 2015 DEVELOPMENT AGENDA,Chulalongkorn University Social Research Institute (CUSRI).
Conducted a meeting with NGOs'Network on Beijing Review with UN Women.
</t>
  </si>
  <si>
    <t>Poverty Eradication, Global Partnership for Achieving Sustainable Development, Needs of Countries in Special Situations, Gender Equality and Women's Rights, Conflict Prevention, Post Conflict Peace Building and the Promotion of Durable Peace, Child Support Grant in Thailand</t>
  </si>
  <si>
    <t>Cooperate with national network and international network of Social watch.</t>
  </si>
  <si>
    <t>NGO</t>
  </si>
  <si>
    <t>IRDC</t>
  </si>
  <si>
    <t>Integrated Rural Development Center</t>
  </si>
  <si>
    <t>Poverty Eradication, Food Security and Nutrition/ Sustainable Agriculture, Water and Sanitation, Employment, Decent Work and Social Protection, Youth, Education and Culture, Health and Population Dynamics, Global Partnership for Achieving Sustainable Development, Human Rights, Regional and Global Governance, Climate Change, Disaster Risk Reduction, Gender Equality and Women's Rights</t>
  </si>
  <si>
    <t>2014 at Bangkok, Thailand</t>
  </si>
  <si>
    <t xml:space="preserve">• To organize the target peoples into group to develop unity, solidarity among them and thus develop a collective strength and institutional basses so that they can ensure their individual and collective development.
• To help them develop their consciousness and awareness about their position in the social system. 
• To help them develop their self-image, self-confidences and creativity and thus make them fit for their desired changes. 
• To make literate the illiterate group members and other male and female of the program areas.
• To provide basic health services to the target peoples through both domiciliary satellite and static clinical services towards help improve their health conditions.
• To provide technical, training and credit supports to group members for initiating income-generating activities towards improve their economic condition.
• To provide other supports and services in the process of their socio-economic conditions. 
• To address the needs of the disable persons of the program area.
• To respond to the need of the distressed peoples caused by natural calamities.
• To protect of violence against women and children.
• To address the rehabilitation of drug users.
• To provide support of HIV/AIDS patients and create much awareness about treat of HIV/AIDS.
</t>
  </si>
  <si>
    <t>Integrated Rural Development Center (IRDC) was established in the year 1998 by a group of young men and women aimed at help the poor and underprivileged peoples of the society to improve their overall socio-economic status. It is founded on a set of believes consuming the basic problems of the rural people like-illiteracy, ill health, unemployment, oppression/civic inertia &amp; environmental hazards. Peoples have their inherent power to salve their own problems. But they lack opportunity, resources &amp; civic rights. The development philosophy of IRDC is essentially humanist, holistic and people-centered approach that aim to empowering people through develop their potential inherent powers ( intellectual, productive, physical &amp; political/organizing) to enable them to take responsibility of their self-reliance and sustainable development.</t>
  </si>
  <si>
    <t>Plot-19, Block-a, Section-10, Sugandha Property Development Ltd,. Hemayetpur, Savar, Dhaka-1340, Bangladesh</t>
  </si>
  <si>
    <t>www.irdcngo.org</t>
  </si>
  <si>
    <t>irdcngo@gmail.com</t>
  </si>
  <si>
    <t>8802-7741593</t>
  </si>
  <si>
    <t>8802-7741594</t>
  </si>
  <si>
    <t>To develop socioeconomic condition disadvantaged poor people and try to change environmental pollution.</t>
  </si>
  <si>
    <t xml:space="preserve">a. Micro-credit &amp; Enterprise Dev. Program
• Micro-credit from own fund 
• Micro-credit from project fund
b. Social forestry program
• Road Side Tree Plantation
• Nursery development
c. Education Program
• Non-formal child education 
• Non-forma adult education
d. Fisheries Program
• Pond fish Culture
• Rice Fish Culture
e. Health Service Program
f. Safe Water &amp; sanitation Program
g. Promoting Human Rights &amp; Good Conveyance
h. Gender &amp; Development
i. Disabled Persons Rehabilitation Program
j. Rehabilitation of disabled of Children Through Community initiative. (RDCCI)
k. Cultural Program
l. Training Program
• Training for staff
• Training for beneficiaries
• Training for capacity building
m. HIV/AIDS
n. Anti drug Abuse
o. Violence against women &amp; children
p. Information &amp;Communication.
</t>
  </si>
  <si>
    <t>Mohammad Mokbul Hossain</t>
  </si>
  <si>
    <t>Flat-701, Building-12, Japan Garden City , Ring Road , Mohammadpur,Dhaka-1207</t>
  </si>
  <si>
    <t>Mohammad Mokbul Hossain is working as Executive Director of the organization from the beginning. He is excellent in his area of work and have a well relationship with co-workers. He achieved his BSS and MSS from Rajhshai University of Bangladesh . He has also attended various seminars,meetings,workshops,conference both held within the country and abroad . He is also working as a Chairman of SNDC (Small Ngo Development Council ) which is a national level NGO network .</t>
  </si>
  <si>
    <t>He has attended various Meetings,workshops held by UN in South-Asia region and also he is actively in contact with post-2015 agenda .</t>
  </si>
  <si>
    <t>Poverty Eradication, Food Security and Nutrition/ Sustainable Agriculture, Water and Sanitation, Youth, Education and Culture, Health and Population Dynamics, Human Rights, Climate Change, Forests and Biodiversity</t>
  </si>
  <si>
    <t>He is engaged with various organizations that have CSO engagement with UN system . He is also an active representative of IRDC of ADN ,Forum-Asia and ADA.</t>
  </si>
  <si>
    <t>Beyond Beijing Committee</t>
  </si>
  <si>
    <t>BBC</t>
  </si>
  <si>
    <t>Nepal</t>
  </si>
  <si>
    <t>Poverty Eradication, Youth, Education and Culture, Health and Population Dynamics, Human Rights, Gender Equality and Women's Rights</t>
  </si>
  <si>
    <t>BBC has been continuously engaging in the women's rights movement from pre-Beijing conference to now and will be engage for ever. Its chairperson, executive staff members and network members have been participating UN's CSW sessions from B+ 5 to now and also has participated in several others at Asia-pacific and global level.</t>
  </si>
  <si>
    <t>Work for ensuring human rights of women and girls. Advocate on effective implementation of Beijing Declaration, BPFA and ICPD POA for Gender Equality, Human Rights and Empowerment of women and girls.</t>
  </si>
  <si>
    <t>Beyond Beijing Committee is a National Network Organization having more that 180 member organizations of women from across the country. It is a feminist network organization emerged during pre-Beijing, later registered as NGO at the District Administration Office as per the law of the land. 
It is the convener of Nepal Women Watch (NWW), member of South Asia Women Watch (SAWW) and founder and SC member of Asia -Pacific Women Watch (APWW) which is ECO-SOC accredited regional organization.</t>
  </si>
  <si>
    <t>Buddhanagar, Newbaneswor, Kathmandu, Nepal</t>
  </si>
  <si>
    <t>www,beyondbeijing.org</t>
  </si>
  <si>
    <t>chairperson@beyondbeijing.org</t>
  </si>
  <si>
    <t>+977 1 4784615</t>
  </si>
  <si>
    <t>+977 1 4784580</t>
  </si>
  <si>
    <t>Women and girls in general, disadvantaged, marginalized women, girls and men for achieving gender equality and empowerment of women.</t>
  </si>
  <si>
    <t>- Grassroot to global advocacy on CEDAW, CRC, BPFA, SDGs, ICPD POA
-Implementation of Women's Health Right Advocacy Partnership program
- Capacity building of network members and NGOs on BPFA
- Advocacy on SRHR
- Policy Dialogue on issues related with women and children
- Gender Equality Education</t>
  </si>
  <si>
    <t>Shanta Laxmi Shrestha</t>
  </si>
  <si>
    <t>Newbaneswor</t>
  </si>
  <si>
    <t>Sha1954012@gmail.com</t>
  </si>
  <si>
    <t>+ 977 9851085990</t>
  </si>
  <si>
    <t>Ms. Shanta Laxmi Shrestha has been engaging in the women's rights since 1980s. She is one of the first Women Development Officers of Nepal. She has worked in different International non-government Organizations in Nepal and in Africa.
She has founded many organizations in Nepal and has been with BBC since last five years in the Board and has taken the responsibility of Chairperson since 2014.
Academically, she has Mphil Degree in Development Studies.</t>
  </si>
  <si>
    <t>She has participated in the CSW session for B+15 review. She has also participated in 47th CPD session as a delegate in the Government from delegation. She has recently participated in the UNESCAP B+ 20 review being in the Nepal's Government Delegation.</t>
  </si>
  <si>
    <t>Youth, Education and Culture, Health and Population Dynamics, Gender Equality and Women's Rights</t>
  </si>
  <si>
    <t>She can contribute in writing thematic papers on Gender Equality and Education and be a team member with team spirit in advocating for GE.</t>
  </si>
  <si>
    <t>Women Development Program</t>
  </si>
  <si>
    <t>WDP</t>
  </si>
  <si>
    <t>Local Organization</t>
  </si>
  <si>
    <t>Water and Sanitation, Energy, Human Rights, Climate Change, Disaster Risk Reduction, Gender Equality and Women's Rights</t>
  </si>
  <si>
    <t>CSO major group meeting organized by UNEP</t>
  </si>
  <si>
    <t xml:space="preserve">* Institution building of the rural disadvantaged women and to empower them for self – help oriented development. 
• Promotion of community movement by obtaining spontaneous and active participation for successful implementation of compulsory primary education.
• Promotion of community based health action approach to materialize the idea of “people s health in people’s hand”.
• Creation of employment opportunities and development of income generating activities for the economic upliftment of women.
• Promotion of communitys mass movement to ensure active participation towards sustainable community development programs i.e. water &amp; sanitation, livelihood, environment, disaster management, indoor air pollution, capacity building etc.
• Promotion of human rights, legal rights, social justices and harmony
• Promotion of social good governance, accountability and transparency.
</t>
  </si>
  <si>
    <t xml:space="preserve">Women Development Program (WDP) is a local non government voluntary development organization which was established in 1987. The goal of WDP is to “Improvement of mother and child health and protection of environmental degradation through different programs and finally access to sustainable socio-economic development of the disadvantaged and vulnerable peoples especially women and children through appropriate programs”. In all its work, WDP, is committed to the principle of "Self actualization", a process of lifting peoples' consciousness to a level at which they can realize their potentialities and are motivated to reorder their lives. 
Gaibandha district in Bangladesh is the most poverty prone zone of Bangladesh. Average household income in the project areas is below the national average and the daily wage rate (around Taka 50 or US 70 cents) is the lowest in the country. In remote districts, economic opportunities for the extreme poor are very limited and almost non-existent, forcing family members to bagging or migrate for work. Access to education and healthcare has gone far behind their reach. They are denied access to health services in government hospitals, which are inadequate while private health services are too expensive for them to access. Besides, lack of nutritious foods and access to essential nutrients are the critical problem of the ultra-poor households and marginal farmers/share croppers which in fact, are related to their dearth of regular income sources. Beside maternal and neonatal mortality rates are still unacceptably high in these areas. More than 90% of the deliveries are conducted at home, mostly (87%) by unskilled birth attendants. About 40% of the women are suffering from anemic and there is low utilization of services for ANC, PNC and other reproductive health services. To remove these sufferings of the peoples, a group of dedicated social workers of Shagata Upazila under Ghaibandha district established WDP in 1987 under the guidance of Mr. Farid Ahmed, a dedicated woman social worker and activist. WDP works by adopting the target group development approach and most of the groups are associated with women members. It implements all its activities for the purpose of the protection of rights of the target women and children. It continues all its efforts to it’s commitment through mainstreaming gender in a participatory development process. It collaborates with different local, national and international NGO’s and Government departments in realizing their common goal through implementing sustainable livelihood restoration of the disadvantaged peoples especially the women.
It envisages a society with improved environment human dignity and security. Its mission is guided by people’s aspirations that significantly contributes in changing the existing socio-economic status of the target groups; facilitate those need-based services focusing to reducing gender discrimination and improving environmental status that will yield poverty reduced better life by enhancing people's capacities, initiatives and commitment followed by the principles of human rights, governance, gender and equity. Strengthening effective people’s participation at all stages of program designing, planning, implementation, monitoring and evaluation and harnessing local and external resources that will contribute greatly in sustainable social change.
</t>
  </si>
  <si>
    <t>Vill: Badinarpara. PO: Saghata. District: Gaibandha. Bangladesh</t>
  </si>
  <si>
    <t>Nil</t>
  </si>
  <si>
    <t>wdp_gaibandha@yahoo.com farid.wdp@gmail.com</t>
  </si>
  <si>
    <t>+88 01716665896</t>
  </si>
  <si>
    <t xml:space="preserve">Improvement of mother and child health and protection of environmental degradation through different programs and finally access to sustainable socio-economic development of the disadvantaged and vulnerable peoples especially women and children through appropriate programs.
WDP follows a specific and scientific implementation planning so that the poor and the most disadvantaged people become the primary stake holders.
</t>
  </si>
  <si>
    <t xml:space="preserve">* WDP Core Programme : 
WDP has been implementing integrated sustainable community 
development programme. Which are described below:
♦ Education &amp; Capacity building programme :
(a) Child rights programme :
(b) REFLECT Education Circle :
(c) Creative responsiveness rural &amp; urban governance for promotion and 
protection to women rights :
(e) Human Rights and Legal Awareness Education:
(f) Local Government Strengthening Project:
♦ People’s organization development programme :
♦ Livelihood improvement programme : 
Agro base food processing 
♦ Community health Agriculture :
(a) Hand tube well for potable water :
(b) Safe latrine homestead sanitation :
(c) Community based rehabilitation (CBR) for disable :
(d) Land &amp; Agrarian Reform and Development :
(e) HIV/Aids awareness program 
♦ Environment and Disaster preparedness :
Improve cook stove and kitchen management
Community based disaster risk reduction 
</t>
  </si>
  <si>
    <t>Farid Ahmed</t>
  </si>
  <si>
    <t>Vill: Saghata. PO: Saghata. Districy: Gaibandha. Bangladesh</t>
  </si>
  <si>
    <t>farid.wdp@gmail.com</t>
  </si>
  <si>
    <t>Farid Ahmed founder member and Chief Executive WDP, My role s and responsibility is planning, coordination, supervision, monitoring. Specially my work focus is gender equity and development.</t>
  </si>
  <si>
    <t>I am participate 12th CSO major group meeting organized by UNEP. That meeting helpful me and my organization.</t>
  </si>
  <si>
    <t>Gender Equality and Women's Rights</t>
  </si>
  <si>
    <t>Experience share, Coordination with each other,</t>
  </si>
  <si>
    <t>Add me to the RCEM list serve</t>
  </si>
  <si>
    <t>Indigenous Peoples</t>
  </si>
  <si>
    <t>Borok Peoples' Human Rights Organisation</t>
  </si>
  <si>
    <t>BPHRO</t>
  </si>
  <si>
    <t>India</t>
  </si>
  <si>
    <t>Youth, Education and Culture, Human Rights, Forests and Biodiversity</t>
  </si>
  <si>
    <t>Human rights council (HRC) and permanent forum for Indigenous Issue(UNPFII)</t>
  </si>
  <si>
    <t xml:space="preserve">Borok Peoples’ Human Rights Organization has strived to empowering people by advocating social justice, sustainable human development, participatory democracy, gender equality, peace and human security through collaboration and cooperation among Human Rights organizations in the regional level.
BOROK PEOPLES’HUMAN RIGHTS ORGANISATION (BPHRO) is committed to build a peaceful, equitable and ecologically sustainable community and societies in TRIPURA, where all Human Rights of all individuals, different groups and different background people, poorest of the poor, marginalized and discriminated people—are fully respected. Also BPHRO is educating the local level society about the international acceptance Human Rights norms, standards and practices
</t>
  </si>
  <si>
    <t xml:space="preserve">BOROK PEOPLES’ HUMAN RIGHTS ORGANISATION (BPHRO) is a Non- political and non benefits and Voluntary based Organization focusing on Human Rights based activities in Tripura State, North East India. It has 8 Unit offices working over the 8 districts in Tripura State.
It was founded following a consultation and recommendation among Human Rights and development oriented non-governmental organizations in North East India, Shillong in the year of 1994. It has a Regional office which was located in the heart of Shillong City since 1994-1996 and it was shifted since 1996 to Agartala City and Registered under the Societies Act in 2005.
</t>
  </si>
  <si>
    <t>BOROK PEOPLES' HUMAN RIGHTS ORGANISATION, PALACE COMPOUND, POST BOX.80, AGARTALA-799001, TRIPURA, NE. INDIA</t>
  </si>
  <si>
    <t>no website yet</t>
  </si>
  <si>
    <t>bphrotwipra@rediffmail.com</t>
  </si>
  <si>
    <t>+91-9436124609,+91-9774113009</t>
  </si>
  <si>
    <t>no fax</t>
  </si>
  <si>
    <t xml:space="preserve">The main focus of the of the organisation is to awareness and build capacity of the active members organisation to strengthen the Indigenous HR Defender to actively involved in indigenous Peoples’ organizations movement to assist them in defining and implementing the strategies in using National and International Human Rights producers. BPHRO always try to maintain its uniqueness based on it contextual situations as well as address the IPs concerned which emphasizes in combination of National and International Human Rights mechanisms for protection of Human Rights and fundamental freedoms and fight for justice till we achieve.
</t>
  </si>
  <si>
    <t xml:space="preserve">• Providing accurate and timely information to national human rights institutions, the United Nations and its specialized mechanisms, as appropriate; 
• Conducting training,campaigning and lobbying on country situations or individual cases; 
• Increasing the capacity of indigenous peoples through relevant training programmes for indigenous peoples' rights activists and community leaders; 
• Providing legal, political and practical advice to indigenous peoples organizations; 
• Providing input into international standard-setting processes on the rights of indigenous peoples; and 
• Securing the economic, social and cultural rights of indigenous peoples through rights-based approaches to development
</t>
  </si>
  <si>
    <t>Anthony Debbarma</t>
  </si>
  <si>
    <t>Salka Residential Complex, opp. nehru park, VIP road,near Governor house, gurkhabasti, kunjaban, Agartala-799006</t>
  </si>
  <si>
    <t>nokphang@gmail.com</t>
  </si>
  <si>
    <t>nil</t>
  </si>
  <si>
    <t>Anthony Debbarma is a HRD and a Secretary of the organisation and full time dedicated activist he has been representing the organisation,nation, nationally and internationally,
he has been working since last one and half decade and involve more with grassroots peoples on land and forest rights issue and self-determination movement.</t>
  </si>
  <si>
    <t xml:space="preserve">closely Monitoring the UN Declaration on the Rights of Indigenous Peoples, attended human rights council meeting number of time and UNPFII 
systematically use the different instruments and procedures on Human Rights : 
Sending an urgent alert 
- lobby and advocate the acute HR situation in Tripura &amp; other NE state of India 
- Basic Human Rights Principles
- the work of the Human Rights Community
- the International Human Rights Standards
- the different kinds of International Human Rights Instruments 
- Human Rights Monitoring : Kinds of Monitoring, Monitoring,investigation and Documentation. 
</t>
  </si>
  <si>
    <t>Food Security and Nutrition/ Sustainable Agriculture, Desertification, Land Degradation and Drought, Youth, Education and Culture, Human Rights, Climate Change, Forests and Biodiversity, Conflict Prevention, Post Conflict Peace Building and the Promotion of Durable Peace, Rule of Law and Governance</t>
  </si>
  <si>
    <t xml:space="preserve">Address the current situation of Indigenous peoples condition in the region and submit the authentic documented case in advocating the UN system
</t>
  </si>
  <si>
    <t>GAWG</t>
  </si>
  <si>
    <t>Gender Advocacy Working Group</t>
  </si>
  <si>
    <t>South- Asia</t>
  </si>
  <si>
    <t>Maldives</t>
  </si>
  <si>
    <t>UNFPA</t>
  </si>
  <si>
    <t>Empowerment of Women</t>
  </si>
  <si>
    <t>Increase women's' political participation in the Maldives.</t>
  </si>
  <si>
    <t>A small group of, mostly local Maldivians working together to empower women.</t>
  </si>
  <si>
    <t>H. Mundooge, Violet Magu, Male’ 20017, Maldives Tel: (960) 300 9535 Hotline: (960) 745 6570 Fax: (960) 300 9536.</t>
  </si>
  <si>
    <t>No seperate website</t>
  </si>
  <si>
    <t>gawg@hopeforwomen.org.mv</t>
  </si>
  <si>
    <t>(960) 300 9535</t>
  </si>
  <si>
    <t>(960) 300 9536.</t>
  </si>
  <si>
    <t>Women empowement</t>
  </si>
  <si>
    <t>Awareness and educational, training.</t>
  </si>
  <si>
    <t>Mohamed Amir</t>
  </si>
  <si>
    <t>Ma Victory, Male, 20354, Maldives</t>
  </si>
  <si>
    <t>victoryamir@gmail.com</t>
  </si>
  <si>
    <t>Gender trainer. Worked in many workshop in training and awareness programs.</t>
  </si>
  <si>
    <t>May be able to help in training.</t>
  </si>
  <si>
    <t>National Coalition Against Racial Discrimination</t>
  </si>
  <si>
    <t>NCARD</t>
  </si>
  <si>
    <t>Youth, Education and Culture, Human Rights, Gender Equality and Women's Rights, Conflict Prevention, Post Conflict Peace Building and the Promotion of Durable Peace, Rule of Law and Governance</t>
  </si>
  <si>
    <t>- reporting to Durban Review Conference 2009 and following related processes in coordination with Nepali civil society
- contributing to NGO Coalition’s reporting for Nepal’s UPR in 2011 as well as Mid-term Implementation Assessment of UPR recommendations on rights of indigenous peoples and minorities
- advocating at UN level (CSW and HRC) for rights of indigenous peoples and minorities</t>
  </si>
  <si>
    <t>NCARD's mission is to work towards the elimination of all forms of racial discrimination against all persons, groups and communities in Nepal.</t>
  </si>
  <si>
    <t xml:space="preserve">NCARD is a network alliance of various organizations working against all forms of racial discrimination in Nepal formed in follow-up to 2001 UN World Conference against Racial Discrimination, Xenophobia and Related Intolerance held in Durban, South Africa. Born out of National Preparatory Committee formed for the conference, it initially engaged with Durban Review Conference as a collective advocacy platform for the marginalized groups of Nepal. It has since been raising awareness on and advocating against all forms of racial discrimination in Nepal and its consequences to ensure Nepal complies with international human rights instruments.
Registered as a non-governmental organization (NGO) under existing laws of Nepal in 2003, NCARD is an apolitical alliance with currently 17 active formal alliance member organizations and larger network of informal alliance partner organizations all over the country. The alliance members are organizations and networks of indigenous peoples, Dalits, Madhesis and other groups facing discrimination based on descent, national or ethnic origin. It has been granted Special Consultative Status with the United Nations Economic and Social Council (ECOSOC) in 2012. 
</t>
  </si>
  <si>
    <t>Sahayog Marg 62/63 Ward No. 31, Anamnagar, Kathmandu 44600, Nepal</t>
  </si>
  <si>
    <t>www.ncard.org.np</t>
  </si>
  <si>
    <t>ncardnp@gmail.com</t>
  </si>
  <si>
    <t>977-1-4102571</t>
  </si>
  <si>
    <t>977-1-4102605</t>
  </si>
  <si>
    <t>The target groups of NCARD are indigenous peoples, Dalits, Madhesis and other groups facing discrimination based on descent, national or ethnic origin in Nepal.</t>
  </si>
  <si>
    <t>- lobbying with political parties and State agencies for proportional inclusion and meaningful participation of indigenous peoples and minorities, with particular attention to women, in all levels of decision-making in Nepal’s changed political context after the 2006 uprising
- reporting to Durban Review Conference 2009 and following related processes in coordination with Nepali civil society
- undertaking civic and voter education campaigns during Constituent Assembly elections and carrying out mass awareness raising campaign on Constituent Assembly and Nepal’s constitution writing process for indigenous peoples and minorities
- informing Nepal’s Constituent Assembly on the aspirations of indigenous peoples and minorities for new constitution and enhancing their participation in the constitution writing process through coordination of Citizens Constitution Drafting Consultation Committee and Model Constituent Assembly and nation-wide consultations that have resulted in production of Model/Alternative Constitution 
- contributing to NGO Coalition’s reporting for Nepal’s UPR in 2011 as well as Mid-term Implementation Assessment of UPR recommendations on rights of indigenous peoples and minorities
- analyzing, capacity-building and lobbying for legal and institutional reforms for strengthening women’s rights as well as their participation in peace process in Nepal as a member organization of SANKALPA – Women’s Alliance for Peace, Justice and Democracy
- advocating at UN level (CSW and HRC) for rights of indigenous peoples and minorities</t>
  </si>
  <si>
    <t>Prabindra Shakya</t>
  </si>
  <si>
    <t>Youth (13-29 years)</t>
  </si>
  <si>
    <t>C/o Ernesto Lopez, 2090 Madison Ave, Apt. 3E, New York, NY 10037, USA</t>
  </si>
  <si>
    <t>shakya.prbn@gmail.com</t>
  </si>
  <si>
    <t>1-347-821-9147</t>
  </si>
  <si>
    <t>Human rights and peace activist with around five years of progressive work experience in development, implementation and reporting of national and international projects involving capacity building, research studies, advocacy and media campaigns, especially in the fields of rights of indigenous peoples and minorities, post-conflict human rights and democratization in Nepal and Asia</t>
  </si>
  <si>
    <t>Preparing, submitting and presenting communications, complaints and statements to various UN human rights and other mechanisms
Participation in World Conference on Indigenous Peoples and UNPFII</t>
  </si>
  <si>
    <t>Technical advice and lobbying on goals and indicators related to indigenous peoples and minorities in the post-2015 development agenda</t>
  </si>
  <si>
    <t>Urban Poor</t>
  </si>
  <si>
    <t>Brunei Council on Social Welfare</t>
  </si>
  <si>
    <t>BCSW</t>
  </si>
  <si>
    <t>Brunei Darussalam</t>
  </si>
  <si>
    <t>Poverty Eradication, Employment, Decent Work and Social Protection, Youth, Education and Culture, Sustained and Inclusive Economies, Human Rights, Gender Equality and Women's Rights, Elderly Rights and Rights of Persons with Disabilities</t>
  </si>
  <si>
    <t>None</t>
  </si>
  <si>
    <t>The Council’s primary objectives are to address social issues in the country and help coordinate the efforts of the various NGOs committed towards improving the welfare of vulnerable groups in Brunei Darussalam. These objectives will be achieved through training, guidance, awareness campaigns and research.</t>
  </si>
  <si>
    <t>Brunei Council on Social Welfare (BCSW) or Majlis Kesejahteraan Masyarakat (MKM) was established to help complement and supplement efforts on social welfare programs, initiatives and activities made by His Majesty’s Government of Brunei Darussalam. It was registered under the Registrar of Societies on 2 December 2009. The 1st Annual General Meeting was held on 12 March 2010. During the First Executive Meeting held last 21 March 2010, the Council agreed to address the social issues of the following five core groups namely a) CHILDREN b) PERSONS WITH DISABILITIES c) ELDERLY d) POOR/NEEDY and e) VULNERABLE FAMILIES.</t>
  </si>
  <si>
    <t>c/o MKM Office, Pusat Belia, Bandar Seri Begawan,Brunei Darussalam</t>
  </si>
  <si>
    <t>www.mkmbrunei.org</t>
  </si>
  <si>
    <t>mkmbrunei@yahoo.com</t>
  </si>
  <si>
    <t>Vulnerable groups like elderly persons, children, persons with disabilities, urban poor and family units</t>
  </si>
  <si>
    <t>Conduct charity work for the vulnerable groups
Provide free legal advice and assistance to vulnerable groups through the MKM Legal Advice and Advisory Clinic run by volunteer lawyers and Council members.</t>
  </si>
  <si>
    <t>Nur Judy binti Abdullah</t>
  </si>
  <si>
    <t>No. 8, Simpang 56-7, Jalan Sangai-Sangai, Kg Masin, Brunei-Muara District BH2723 Brunei Darussalam</t>
  </si>
  <si>
    <t>nurjudy@gmail.com</t>
  </si>
  <si>
    <t>The representative is currently the Vice President 1 of Brunei Council on Social Welfare.</t>
  </si>
  <si>
    <t>The council has sent the representative to meetings and workshops only at the regional level and the outputs were inputs to UN activities like UN Women, UNICEF.</t>
  </si>
  <si>
    <t>Poverty Eradication, Employment, Decent Work and Social Protection, Youth, Education and Culture, Human Rights, Gender Equality and Women's Rights, Elderly, Persons with Disabilities and Migrant Workers</t>
  </si>
  <si>
    <t>Sharing of expertise on the conduct and operation of a Legal Clinic that provides access to legal aid for vulnerable groups.</t>
  </si>
  <si>
    <t>Gender and Development for Cambodia</t>
  </si>
  <si>
    <t>GADC</t>
  </si>
  <si>
    <t>Cambodia</t>
  </si>
  <si>
    <t>Member of NGO on CEDAW in Cambodia and take lead to write shadow report on CEDAW 36 session, 2006 in NY and CEDAW session on 56 session reported in Geneva 2013. GADC led the sector on VAW, Women in Economics and women in politics.</t>
  </si>
  <si>
    <t>To promote Gender Equality and Women Empowerment</t>
  </si>
  <si>
    <t>GADC is working to mainstreaming gender perspoective into laws and policy in Cambodia. We work at the grassroots to build the advocacy skill for women at the community level that they can excersice thier rights. We print the need/voice from the grassroot to advocate at the national level with the policy makers. We are also an alien with NGOs at the regional level such as APWLD, IWRAW and the Asian Womens group.</t>
  </si>
  <si>
    <t>#89, St. 288, Sangkat Olympic, Khan Chamcarmon Phnom Penh</t>
  </si>
  <si>
    <t>www.gadc..org.kh</t>
  </si>
  <si>
    <t>ed@gadc.org.kh</t>
  </si>
  <si>
    <t>855 23 215137</t>
  </si>
  <si>
    <t>855 23 996934</t>
  </si>
  <si>
    <t>At the national and Community Level</t>
  </si>
  <si>
    <t>- Advocacy/lobbying
- Capacity Building on Gender Perspective as cross cutting issue
- Promote women in leadesrhip, especially young women
- Working woith men to change attitute and behavour</t>
  </si>
  <si>
    <t>Ros Sopheap</t>
  </si>
  <si>
    <t>#25S2, St. Soramrith, Sangkat Chaktomuk, Khan Daun Penh</t>
  </si>
  <si>
    <t>rssopheap@gmail.com</t>
  </si>
  <si>
    <t>855 12 627857</t>
  </si>
  <si>
    <t>855 23 996 934</t>
  </si>
  <si>
    <t xml:space="preserve">Sopheap Ros is the founder and Executive Director of Gender and Development for Cambodia (GADC), a gender-specialized non-government organization in Cambodia. She has previously held posts in government ministry and international and national development agencies and programs in Cambodia. 
Sopheap is known as an activist, organizer and advocate for gender equality and women empowerment. Her activism and advocacy are drawn on vast knowledge and real life experience of Cambodian women. Over the course of her direction, GADC has progressed as the national leader in capacity-building of organizations, including government departments on gender mainstreaming into policies, plans and programs, and engaging men and boys to end violence and discrimination against women. Sopheap is also one of the founding members of Committee to Promote Women in Politics (CPWP), the national network of women’s organizations that lobbies mainstream political participles to promote women in political leadership. 
She has further brought the issues of Cambodian women to international community. She has spoken women’s rights issues in various regional and international forums, including the UN Sessions on CEDAW to obtain international supports and actions to address the issues that affect women’s human rights in Cambodia.
</t>
  </si>
  <si>
    <t>- Beijing + 10 in 2005
- CEDAW Session 36 in 2006 in NY
- CEDAW Session 56 in 2013 in Geneva</t>
  </si>
  <si>
    <t>NA</t>
  </si>
  <si>
    <t>Asia Indigenous Peoples Network on Extractive Industries and Energy</t>
  </si>
  <si>
    <t>AIPNEE</t>
  </si>
  <si>
    <t>Philippines</t>
  </si>
  <si>
    <t>Regional Non-Governmental Organization</t>
  </si>
  <si>
    <t>Poverty Eradication, Food Security and Nutrition/ Sustainable Agriculture, Desertification, Land Degradation and Drought, Employment, Decent Work and Social Protection, Youth, Education and Culture, Energy, Global Partnership for Achieving Sustainable Development, Needs of Countries in Special Situations, Human Rights</t>
  </si>
  <si>
    <t>Regional</t>
  </si>
  <si>
    <t>none</t>
  </si>
  <si>
    <t>The Network aims to expose abuses of Indigenous Peoples' rights, particularly violations to land rights, and thereby bring about pressure for substantial improvements in industry policies, standards and practice as well as the national and international frameworks within which these operate.
Strengthen regional and international advocacy and solidarity for the defense and promotion of Indigenous Peoples' rights to lands, territories and resources threatened by extractive industries and energy projects.
Central to the aims of the AIPNEE are active solidarity with campaigns of affected communities and shared positions and demands at the regional level geared at achieving improved outcomes for affected Indigenous Peoples.</t>
  </si>
  <si>
    <t>In response to extractive industries and corporate exploitation, indigenous peoples in Asia established the Asia Indigenous Peoples Network on Extractive Industries and Energy (AIPNEE) in Kuala Lumpur, Malaysia on March 2013.
The AIPNEE is a regional platform for solidarity and support for indigenous communities affected by State and corporate projects implemented in their territories.
It is linked with the Indigenous Peoples Global Network on the Extractive Industries.</t>
  </si>
  <si>
    <t>2F IBON Center, 114 Timog Avenue, Sacred Heart Barangay, Quezon City 1103, Philippines</t>
  </si>
  <si>
    <t>aipnee.wordpress.com</t>
  </si>
  <si>
    <t>aipnee.org@gmail.com</t>
  </si>
  <si>
    <t>63-2927-7062</t>
  </si>
  <si>
    <t>63-2927-6981</t>
  </si>
  <si>
    <t>Indigenous Peoples affected by the extractive industries and corporate in entire Asia</t>
  </si>
  <si>
    <t>1. Document and monitor the impact of extractive industries and energy projects on Indigenous Peoples' rights.
2. Strengthen information sharing and inter-community exchanges on the situation of affected Indigenous Peoples and their struggles.
3. Expose violations of Indigenous Peoples' rights.
4. Conduct advocacy to challenge project decisions and the national and international frameworks within which extractive industries and energy projects operate.
5. Ensure the effective participation of Indigenous Peoples in various intergovernmental and UN processes, mechanisms and initiatives.
6. Launch campaigns and conduct joint actions and protest extractive industries and energy projects.
7. Hold dialogues with governments, corporations, civil society organizations and other concerned institutions.
8. Participate in and hold gatherings among Indigenous Peoples to discuss common strategies and plans of action.
9. Strengthen the network by enhancing Indigenous Peoples' capacities for documentation, public information and advocacy work.</t>
  </si>
  <si>
    <t>Beverly "Sakongan" L. Longid</t>
  </si>
  <si>
    <t>2F IBON Center,114 Timog Avenue, Sacred Heart Barangay, Quezon City 1103, Philippines</t>
  </si>
  <si>
    <t>sakongan@gmail.com</t>
  </si>
  <si>
    <t>She is a native from the Cordillera. Former chairperson and representative of Katribu Partylist and Cordillera Peoples' Alliance.</t>
  </si>
  <si>
    <t>Poverty Eradication, Desertification, Land Degradation and Drought, Youth, Education and Culture, Sustained and Inclusive Economies, Energy, Sustainable Development Financing, Global Partnership for Achieving Sustainable Development, Needs of Countries in Special Situations, Human Rights, Climate Change</t>
  </si>
  <si>
    <t>n/a</t>
  </si>
  <si>
    <t>Internationa community of women in the Asia Pacific</t>
  </si>
  <si>
    <t>ICWAP</t>
  </si>
  <si>
    <t>Health and Population Dynamics, Gender Equality and Women's Rights</t>
  </si>
  <si>
    <t>International</t>
  </si>
  <si>
    <t>Asia Pacific intergovermental Meeting ESCAP</t>
  </si>
  <si>
    <t>The Philippines’ leading movement on HIV and AIDS prevention and control with professionals and advocates working synergistically to reduce the impact of the disease and promote quality of life.</t>
  </si>
  <si>
    <t>The AIDS Society of the Philippines (ASP) is a leading association of individuals from the government, non-government agencies, and the private sector, with a common unifying interest in preventing the spread of HIV and AIDS. As a membership organization, it counts among its members, experts and professionals from diverse fields such as health and development, infectious diseases, public health, business, and media and communications.</t>
  </si>
  <si>
    <t># 71 OTM Building, Scout Tuazon, Quezon City</t>
  </si>
  <si>
    <t>www.aidsphil.org</t>
  </si>
  <si>
    <t>asp.tfm@gmail.com</t>
  </si>
  <si>
    <t>Prevention on HIV and AIDS to Key affected populations</t>
  </si>
  <si>
    <t>ASP prepared and managed over 60 projects supported by international multilateral and bilateral agencies such as the Philippine National AIDS Council (PNAC), the Ford Foundation, Rockefeller Foundation, Levi Strauss Foundation, UNFPA, UNAIDS, the European Commission, Novib, and Japan International Cooperation Agency (JICA) to name a few.
ASP is an active member of the Philippine National AIDS Council (PNAC), the advisory body to the President of the Philippines on HIV/AIDS policy matters.
Since 1997, ASP has conducted the biennial Philippine National Convention on AIDS – the only national convention in the country where various stakeholders meet on HIV and AIDS.
ASP conducted three scientific meetings and workshops on the ethical guidelines in AIDS investigations in the Philippines.
ASP conducted skills building workshops for medical, non-medical workers, drug users, and persons with HIV/ AIDS (1997- 2000)
ASP organized two VCT trainings in partnership with the Association of Medical Clinics for Overseas Workers (AMCOW), ACHIEVE, and SACCL.</t>
  </si>
  <si>
    <t>Elsa Chia</t>
  </si>
  <si>
    <t>423 I. Lindayag St. Pineda, Pasig City Phils.</t>
  </si>
  <si>
    <t>chia_elsa@yahoo.com</t>
  </si>
  <si>
    <t>LGU officer and a person living with HIV since 1997</t>
  </si>
  <si>
    <t>As participant of women in the asia pacific</t>
  </si>
  <si>
    <t>to have a flat form for women living with HIV, to insure our voices to be heard in all aspect of HIV and AIDS.</t>
  </si>
  <si>
    <t>International Indigenous Peoples Movement for Self-determination and Liberation</t>
  </si>
  <si>
    <t>IPMSDL</t>
  </si>
  <si>
    <t>International Non-Governmental Organization</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</si>
  <si>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Means of Impletmentation, Global Partnership for Achieving Sustainable Development, Needs of Countries in Special Situations, Human Rights, Regional and Global Governance, Disaster Risk Reduction, Forests and Biodiversity, Gender Equality and Women's Rights, Conflict Prevention, Post Conflict Peace Building and the Promotion of Durable Peace</t>
  </si>
  <si>
    <t>It aims to uphold indigenous peoples' rights to survival, self-determination, liberation and social justice. It works for the empowerment of indigenous peoples, and for the victory of the people's will over the powers-that-be, while respecting the legitimacy and forms of struggle and self-determination that our peoples opt to employ.</t>
  </si>
  <si>
    <t>The IPMSDL is comprised of indigenous leaders and advocates from different countries in Asia, Pacific, Australia, Africa, Europe and North America. It stands for the right of indigenous peoples to govern ourselves and for liberation from virtual genocide of indigenous peoples in various parts of the world, resulting in mental trauma, active population transfer, displacement, minoritization and marginalization of indigenous peoples in our own lands.</t>
  </si>
  <si>
    <t>ipmsdl.wordpress.com</t>
  </si>
  <si>
    <t>ipmsdl@gmail.com</t>
  </si>
  <si>
    <t>Indigenous Peoples in International scope.</t>
  </si>
  <si>
    <t>1. Work for the recognition and respect of Indigenous Peoples' rights.
2. Call for sustainable solutions to the climate crisis.
3. Work for proactive government and international programs and policies in response to climate disasters affecting indigenous peoples.
4. Document successful efforts, indigenous science, traditional knowledge and practices on climate change adaptation and miitgation.</t>
  </si>
  <si>
    <t>She is a native from the Cordillera region. Former chairperson and representative of Katribu Partylist and Cordillera People's Alliance.</t>
  </si>
  <si>
    <t>Poverty Eradication, Food Security and Nutrition/ Sustainable Agriculture, Desertification, Land Degradation and Drought, Water and Sanitation, Employment, Decent Work and Social Protection, Youth, Education and Culture, Sustained and Inclusive Economies, Means of Impletmentation, Global Partnership for Achieving Sustainable Development, Needs of Countries in Special Situations, Human Rights, Regional and Global Governance, Sustainable Cities and Human Settlement, Sustainable Consumption and Production (Including Chemical and Waste), Climate Change, Disaster Risk Reduction, Gender Equality and Women's Rights, Conflict Prevention, Post Conflict Peace Building and the Promotion of Durable Peace</t>
  </si>
  <si>
    <t>Youth Federation of Indigenous Nationalities, Nepal</t>
  </si>
  <si>
    <t>YFIN</t>
  </si>
  <si>
    <t>Poverty Eradication, Employment, Decent Work and Social Protection, Youth, Education and Culture, Global Partnership for Achieving Sustainable Development, Human Rights, Climate Change, Gender Equality and Women's Rights</t>
  </si>
  <si>
    <t>UN Human Rights base Advocacy Program</t>
  </si>
  <si>
    <t xml:space="preserve">To develop unity for youth of Indigenous Nationalities and fraternity among them. 
To develop leadership and assist capacity building for youth of Indigenous Nationalities by coordinating with their organizations. 
To preserve and promotion of language, literature, script, religion, culture and education of Indigenous Nationalities and assist to acquire their rights. 
Lobby for special affirmative action for the development of the Indigenous Nationalities who are severely marginalized and are on the verge of extinction. 
</t>
  </si>
  <si>
    <t xml:space="preserve">Youth Federation of Indigenous Nationalities, Nepal (YFIN) is an autonomous and politically non-partisan, national level common and Umbrella organization of Indigenous Nationalities (Adivasi Janajati) specific youth's organizations. The multiple roles that Nepalese Indigenous youth play contribute to maintain preserve and promote the distinct identity of Indigenous peoples. Their language and cultural skills, traditional knowledge in management of community and resources are distinct. 
Laws, policies and practices highly marginalize, exclude, deprive, and discriminate indigenous youth. Despite of this fact, indigenous youth retain some or all knowledge, skill, culture, energetic role and traditional institution as well. So youth leaders from different indigenous organizations established YFIN Nepal as a federation in 1999 and registered YFIN Nepal in 2006 with the aim of ensuring right to participate in all state structures with their distinct identity. Presently, Federation has been expanded into 54 districts chapter out of 75 districts and 42 National levels independent indigenous communities of youth organizations are affiliated under this umbrella organization the member organizations are widely distributed throughout the Terai, Hills and Himalayas of Nepal. 
In Nepal, Adivasi Janajati Youths have bitter experiences of inherent structural patriarchy and dominated political systems. Social exclusion based on age factor has for centuries been an important part of the Nepali milieu. Similarly, social exclusion based on ethnicity has been another reality in Nepal. Thus, Indigenous Nationalities Youth face social exclusion not only because of them being youth, but also because of their ethnicity. Youth comprise 45 percent out of which 35.1 percent are Adivasi Janajati youth. It is a fact that the state has not recognized the "identity" of Adivasi Janajati youth, deprived them from policy making processes and has been including them under the general term "Nepali youth" In addition, Adivasi Janajati Youths are marginalized and excluded from the mainstream of national development- Adivasi Janajati Youth suffer from triple forms of discrimination, First for being youth, Secondly for being Adivasi Janajati and Thirdly for being Adivasi Janajati youth. 
</t>
  </si>
  <si>
    <t>Kalanki 14, Kathmandu Metropolitan, Nepal</t>
  </si>
  <si>
    <t>www.yfin.org.np</t>
  </si>
  <si>
    <t>yfin.nepal@gmail.com</t>
  </si>
  <si>
    <t xml:space="preserve">Lobbing, Advocacy for Indigenous Nationalities Rights and human rights. 
Indigenous Nationalities Youth Campaigning for Prosperity of Nation. 
Indigenous Nationalities Youth Empowerment. 
Self-Entrepreneurs of Youths through skill development 
Campaigning the Identity base Rights (like as; Language, Culture, Natural Resources) 
Lobbing for Equity, equality and inclusion. 
</t>
  </si>
  <si>
    <t xml:space="preserve">Indigenous Youth Campaigning for New constitution building. 
Dialogue programs on Indigenous and Human Rights. 
Advocacy program on Democracy and Federalism. 
Organization enhance program in all over Nepal. 
Skill development and capacity building 
Youth’s rights (campaign, capacity building, media/advocacy, research, services) 
Democracy, human rights, good governance, social inclusion. 
</t>
  </si>
  <si>
    <t>Gyanendra</t>
  </si>
  <si>
    <t>Neta-8, Deurali, Gulmi District, Nepal</t>
  </si>
  <si>
    <t>pun.gyanendra@gmail.com</t>
  </si>
  <si>
    <t>He is chairperson of Youth Federation of Indigenous Nationalities, Nepal (YFIN) and he is national secretary of Nepal Magar Association (NMA). He has been complete degree course on Sociology Anthropology from Tribhuwan University.</t>
  </si>
  <si>
    <t xml:space="preserve">Participation on ILO-169 related training of trainer, Organised by ILO and Government of Nepal.
Indigenous Human rights advocacy training, Organized by OHCHR office Geneva and UN Residency of Nepal. 
</t>
  </si>
  <si>
    <t>Employment, Decent Work and Social Protection, Youth, Education and Culture, Human Rights, Climate Change, Forests and Biodiversity, Gender Equality and Women's Rights, Conflict Prevention, Post Conflict Peace Building and the Promotion of Durable Peace</t>
  </si>
  <si>
    <t>Yes</t>
  </si>
  <si>
    <t>Saviya Development Foundation</t>
  </si>
  <si>
    <t>SDF</t>
  </si>
  <si>
    <t>Sri Lanka</t>
  </si>
  <si>
    <t>Poverty Eradication, Employment, Decent Work and Social Protection, Youth, Education and Culture, Health and Population Dynamics, Human Rights, Forests and Biodiversity, Gender Equality and Women's Rights, Rule of Law and Governance, LGBTIQ Rights</t>
  </si>
  <si>
    <t>UN- ECOSOC</t>
  </si>
  <si>
    <t xml:space="preserve">We have done projects combining with the following UN organizations. 
UN- FAO
UNDEF
UNODC
UN_ REDD
Also a representative from our organization was participated to 65th Annual UN DPI/NGO Conference at UN Headquarters and done a presentation on Human Rights
</t>
  </si>
  <si>
    <t>Our vision is An empowered community enjoying quality of life.
In attaining the vision, Saviya intends to improve equal opportunity in the communities to achieve economic, health- and social well-being.
To these ends, Saviya commits to:
Organize and capacitate women and the community;
Provide alternative livelihood;
Ensure universal access to care and support among people with life changing health and social conditions</t>
  </si>
  <si>
    <t>Saviya Development Foundation is a community based, charitable, non profit, registered national level organization and founded in 1991.
As a non-ethnic and a non-religious organization we strive to build up peace and co-existence among the communities at national level. Being successful in executing poverty reduction endeavous, we have been granted with special Consultative Status of the UN- ECOSOC.</t>
  </si>
  <si>
    <t>24/A, Wewelwala ROad, Galle, Sri Lanka</t>
  </si>
  <si>
    <t>www.saviya.org</t>
  </si>
  <si>
    <t>sdfsri@sltnet.lk</t>
  </si>
  <si>
    <t>94 91 22 45 781</t>
  </si>
  <si>
    <t>94 91 22 34 781</t>
  </si>
  <si>
    <t>Rural women/ Youth and Children/ DIsabled communiyt/ elderly people, most at risk population for HIV/ AIDS/ 
environment conservation</t>
  </si>
  <si>
    <t>Poverty alleviation
Livelihood Development
Child Protection
Environment conservation
Human Rights
Community Health Care
Prevention of HIV/AIDS
Women &amp; Youth Empowerment
Peace Building
Enterprise Development 
Rehabilitation of the differently abled
Micro  Finance
Democracy &amp; Good Governance
Combat drug abuse
Migrant workers
Mental Health Development
Vocational Training</t>
  </si>
  <si>
    <t>Winston De Silva</t>
  </si>
  <si>
    <t>24/A, Wewelwala Road, Galle, Sri Lanka</t>
  </si>
  <si>
    <t>g.k.w.desilva@gmail.com</t>
  </si>
  <si>
    <t xml:space="preserve">1. Educational qualifications
 B.A. (General Arts) Degree – University of Peradeniya – 1991
 Post Graduate Diploma – Community Development and Research – 1994
 Masters Degree – University of Colombo, Sri Lanka – 1997
Buddhist and Pali university 
 M.Phil – Phd / University of Keleniya ) 
International Scientific and Research Academy 
2. He is a Sociologist, Environmental Journalist and development Consultant. 
3. Community Development Activities:
 Chairman – Balapitiya Pradeseeya Mandalaya ( 1983 – 1988)
 Founder /Chairman – Saviya Development Foundation 
 Consultant – Rural Enterprises Development – Seeds / Galle (1989)
 Vice President / Consultant – CCSS / Sri Lanka – Central Council of social services / 1995 / 1996 / 2005. 
 Chairman / Galwehera Gramodaya Mandala – ( 1982-1993) 
</t>
  </si>
  <si>
    <t xml:space="preserve">Participated to 65th Annual UN DPI/NGO Conference
</t>
  </si>
  <si>
    <t>Poverty Eradication, Employment, Decent Work and Social Protection, Youth, Education and Culture, Sustainable Development Financing, Human Rights, Forests and Biodiversity, Gender Equality and Women's Rights, LGBTIQ Rights</t>
  </si>
  <si>
    <t>We are engaging with various type of organization. Therefore we able to participate for this event also in successful way.</t>
  </si>
  <si>
    <t>Bangladesh Indigenous Women's Network</t>
  </si>
  <si>
    <t>BIWN</t>
  </si>
  <si>
    <t>Coalition</t>
  </si>
  <si>
    <t>N/A</t>
  </si>
  <si>
    <t>To ensure human rights of indigenous women and girls and address violence against indigenous women and discrimination through united movement.</t>
  </si>
  <si>
    <t>The Bangladesh Indigenous Women Network (BIWN) is a network that was established in 2012 aiming at realizing the rights of indigenous women through a united movement. There are over 54 Indigenous peoples in Bangladesh.for strengthening the communication, coordination and solidarity among women's organisations and activists, BIWN was formed in 2012 by Kapaeeng Foundation through First Indigenous Women's Conference in the country. Now this is the only indigenous women network that are connected with the national and regional indigenous women organizations from the CHT and the plains. The mission of BIWN is to raise strong voice against discrimination and violence against indigenous women at the national level.Since its establishment, the members of the network have been attending conferences and organizing seminar, press conference, demonstrations etc. along with leaders of national mainstream women’s organizations and indigenous experts in Bangladesh.</t>
  </si>
  <si>
    <t>Gender Justice and Diversity Division, 11th Floor, BRAC, Mohakhali</t>
  </si>
  <si>
    <t>biwn.2011@gmail.com</t>
  </si>
  <si>
    <t>To end discrimination and violence against indigenous women and girls</t>
  </si>
  <si>
    <t>BIWN organizes seminars, workshops, movements and processions to address violence against indigenous women and girls. It also documents report of human rights violations, more specifically sexual and physical violence against indigenous women and girls and conduct advocacy to promote the rights of indigenous women and girls.</t>
  </si>
  <si>
    <t>Parboti Roy</t>
  </si>
  <si>
    <t>House 23/25, Salma Garden, PC culture Housing, Mohammadpur, Dhaka 1207, Dhaka, Bangladesh</t>
  </si>
  <si>
    <t>parboti_roy@yahoo.com</t>
  </si>
  <si>
    <t>As a member of BIWN I do advocacy on indigenous women and girls issues at the national level and compile reports and write notes and papers on human rights violation against indigenous women and empowerment of indigenous women and girls in Bangladesh. I also organize seminars, workshops and press conferences on indigenous women and girls.</t>
  </si>
  <si>
    <t>Have not participated yet.</t>
  </si>
  <si>
    <t>Youth, Education and Culture, Human Rights, Gender Equality and Women's Rights</t>
  </si>
  <si>
    <t>- Advocacy and research on violence against indigenous women</t>
  </si>
  <si>
    <t>National Federation of women living with HIV &amp;AIDS</t>
  </si>
  <si>
    <t>NFWLHA</t>
  </si>
  <si>
    <t>NO</t>
  </si>
  <si>
    <t>Plans and polices are favorable to equitable access and control to best quality health and social services, focusing on social jus¬tice, rights and meaningful involvement.</t>
  </si>
  <si>
    <t xml:space="preserve">National Federation of Women Living with HIV and AIDS (NFWLHA) came into being following of a discourse on the need for gender equality amongst PLHIV community realized in 2006 through informal network called Women Network against HIV and AIDS in Nepal. The name of the network was later changed to NFWLHA without changing its vision in 2007. NFWLHA is not just name of the network but a movement in itself with the belief that women have the capacity and can lead change for themselves and for others.
NFWLHA has extended its networking to 23 districts, covering all the five development regions, with 30 member organizations all lead by Women living with HIV (WLHIV), with more than fifty percent WLHIV in board and general members. This situation can be argued as gender biased approach too, but in a situation where WLHIV has been intensely pushed back in accessing services and resources, there was an urgent need for affirmative steps to bring them forward. 
</t>
  </si>
  <si>
    <t>Nayabato Lalitpur</t>
  </si>
  <si>
    <t>www.nfwlha.org</t>
  </si>
  <si>
    <t>info@nfwlha.org</t>
  </si>
  <si>
    <t>Women living with HIV ,Children livingwith and affected by HIV</t>
  </si>
  <si>
    <t xml:space="preserve">i . Strengthening or capacity development of Network 
II. Knowledge management for evidence based Policy Advocacy
III. Community System Strengthening
</t>
  </si>
  <si>
    <t>Sita Shahi</t>
  </si>
  <si>
    <t>Nayabato,Dhobighat Lalitpur</t>
  </si>
  <si>
    <t>shahisita@gmail.com</t>
  </si>
  <si>
    <t>Ms Sita Banjade Shahi,36 year old women living with HIV who is studying bachelors degree . She is an Executive director of NFWLHA and has been working in different positions from 2007 . She is a founder member of NFWLHA and founder president of Srijansil Mahila Samuha .</t>
  </si>
  <si>
    <t xml:space="preserve">She was member of APLF under the UN from 2012-2013. She has participated ICAAP11 where she presented women issue about violation of human right in health care setting organized by UNDP/RST.
</t>
  </si>
  <si>
    <t>Gender Equality and Women's Rights, HIV and AIDS</t>
  </si>
  <si>
    <t>She can actively participate and deliver community issue at all level.</t>
  </si>
  <si>
    <t>Trade Union and Workers</t>
  </si>
  <si>
    <t>Independent Democracry of Informal Economy Association</t>
  </si>
  <si>
    <t>IDEA</t>
  </si>
  <si>
    <t>Employment, Decent Work and Social Protection, Youth, Education and Culture, Health and Population Dynamics, Human Rights, Climate Change, Gender Equality and Women's Rights, Rule of Law and Governance</t>
  </si>
  <si>
    <t>ILO</t>
  </si>
  <si>
    <t xml:space="preserve">ILO Conference 2014 
</t>
  </si>
  <si>
    <t>To improve the right of informal worker and have ability to negotiate with authority, especially, get consultant when they meet problem. 
To promote and protect working condition for informal workers through mobilizing, strengthening, build capacity, advocacy and raising awareness about worker’s rights, ILO convention, trade union rights, safety migration, negotiation, gender, human rights and leadership.
To be aware the informal sector on right to social protection, thereby, better able to effectively demand towards the government and private sector, their right to social protection and decent living conditions</t>
  </si>
  <si>
    <t xml:space="preserve">IDEA was established in 2005 by a group of the informal workers including motorbike taxi riders, Tuk Tuk drivers, vendors, restaurant workers and cart pullers. IDEA aims to promote workers’ rights and freedoms and living condition of the members through capacity building in laws that related to the aforementioned sectors. The capacity building also focuses on health and safety in work place, peaceful demonstration, and advocacy.
IDEA was official recognized by Ministry of Interior on April 18, 2006. Since the inception the association is spreading its scope of work to four target locations with a support from a main office in Phnom Penh capital. The three branch offices are in Siem Reap, Banteay Meanchey and Preah Sihanouk province (former Sihanouk Ville). At the present the association is developing and actively working to protect civil and economic rights of the members. IDEA has closely worked with the concerned partners and local government agencies and other stakeholders to meet its goal.
IDEA has more experience in mobilizing people, organizing training courses for members, advocating and lobbying government through organizing campaigns/manifestation and negotiations. We work toward promotion of member rights, human rights and social justice
</t>
  </si>
  <si>
    <t>216AB, Street 271BIS, Phnom Penh, Cambodia</t>
  </si>
  <si>
    <t xml:space="preserve">www.ideacambodia.org </t>
  </si>
  <si>
    <t>ideacambodia@gmail.com</t>
  </si>
  <si>
    <t>+855 11 283 004</t>
  </si>
  <si>
    <t>-Vendors including street vendor, market vendor, home vendor, hawker 
-Transport worker including tuk tuk driver, taxi driver, cart puller
-Domestic worker and cleaner 
-Small restaurant worker</t>
  </si>
  <si>
    <t>-Organizing new member
-Training/workshop/seminar 
-Conflict resolution
-Advocacy
-Campaign</t>
  </si>
  <si>
    <t>Heng Sam Orn</t>
  </si>
  <si>
    <t>216AB, Street 216AB, Phnom Penh</t>
  </si>
  <si>
    <t>samorn@ideacambodia.org</t>
  </si>
  <si>
    <t>Mr. Heng Sam Orn is a General Secretary of IDEA, his former is a street vendor in Phnom Penh, he was elected to General Secretary from 2007. Now he responsible for international relationship and fund raising for IDEA.</t>
  </si>
  <si>
    <t>ILO Conference 2014</t>
  </si>
  <si>
    <t>Employment, Decent Work and Social Protection, Youth, Education and Culture, Health and Population Dynamics, Sustainable Transport, Climate Change, Rule of Law and Governance</t>
  </si>
  <si>
    <t>Migrants</t>
  </si>
  <si>
    <t>Centre for Human Rights and Deveopment</t>
  </si>
  <si>
    <t>CHRD</t>
  </si>
  <si>
    <t>Employment, Decent Work and Social Protection, Human Rights, Gender Equality and Women's Rights, Rule of Law and Governance</t>
  </si>
  <si>
    <t>attended the UNESCAP meeting Beijing + on Womens issues</t>
  </si>
  <si>
    <t>for safe labbour migrationand Human Rights</t>
  </si>
  <si>
    <t>the organisation is working in 5 districts of Sri Lanka on promoting safe migration and helping vistims of migration seek justice. Access to justics on Human Rights as well.</t>
  </si>
  <si>
    <t>No 20,10th Lane, Colombo 3, Sri Lanka</t>
  </si>
  <si>
    <t>https://www.facebook.com/groups/278135539032776/</t>
  </si>
  <si>
    <t>dilshanchrd@gmail.com</t>
  </si>
  <si>
    <t>labour migrants
victims of human rights
CBO members
government officers</t>
  </si>
  <si>
    <t>Human Rights
Safe Labour Migration</t>
  </si>
  <si>
    <t>Dilshan Ugith Weerasinghe</t>
  </si>
  <si>
    <t>No 20, 10th Lane, Colombo-3, Sri Lanka</t>
  </si>
  <si>
    <t>Programme Co-ordinator of the Safe Labour Migration Programme</t>
  </si>
  <si>
    <t>UNESCAP meeting in Bangkok on Beijing+ summit held for CBO's</t>
  </si>
  <si>
    <t>Employment, Decent Work and Social Protection, Macroeconomic Policies, Energy, Global Partnership for Achieving Sustainable Development, Human Rights, Regional and Global Governance, Gender Equality and Women's Rights, Rule of Law and Governance</t>
  </si>
  <si>
    <t>Finance Management
Accountancy
good governance
anti-corruption
labour migration</t>
  </si>
  <si>
    <t>Partners of Community Organisations</t>
  </si>
  <si>
    <t>PACOS Trust</t>
  </si>
  <si>
    <t>Malaysia</t>
  </si>
  <si>
    <t>Youth, Education and Culture, Energy, Human Rights, Climate Change, Forests and Biodiversity, Gender Equality and Women's Rights, Strengthening Capacities &amp; Building Effective Institutions</t>
  </si>
  <si>
    <t>Andrew Ambrose,
Malaysia CSO-Delegate,
Final High-Level Meeting in Chisinau Moldova,
Post-2015 Dialogue on Implementation,
Strengthening Capacities &amp; Building Effective Institutions.</t>
  </si>
  <si>
    <t>Community Development Organisation</t>
  </si>
  <si>
    <t>PACOS Trust is a community-based organisation (CBO) dedicated to supporting indigenous communities in Sabah, Malaysia. Although only registered under the Trustees Ordinance (Sabah) in 1997, it has been actively involved with communities since 1987 as a different legal entity. PACOS Trust sees itself as an organisation that strives to empower indigenous communities through systematic building and strengthening of community organisations, which can act collectively or on their own. PACOS Trust also sees the need to support networking among organisations struggling to assert their rights over community resources and revitalizing indigenous systems.
PACOS Trust supports community organisations in 14 districts in 23 geographical areas, with each organisation determining and implementing its own area plan and work programme. It has 60 personnel; almost all are working in their own community but also contribute to the organisation by being part of different ad-hoc committees as resource persons depending on their skills and knowledge.
PACOS Trust hopes to have contacts in all 21 rural districts in Sabah with at least one community organisation in each district. It also plans to boost its work on Land Rights by planning a 4-year land campaign, continue its efforts to ensure active participation in regulating and protecting access to biological diversity and indigenous knowledge, participate and contribute actively in the Malaysia and Asia network, and provide input into development-related issues faced by indigenous communities.</t>
  </si>
  <si>
    <t>aman Flash Gordon, Kg. Kivatu, KM18 Jalan Tambunan, 89507 Donggon, 89507 Penampang, Sabah</t>
  </si>
  <si>
    <t>www.pacostrust.org</t>
  </si>
  <si>
    <t>admin@pacostrust.org</t>
  </si>
  <si>
    <t>088-712 518</t>
  </si>
  <si>
    <t>PACOS Trust works on broad IP issues where approaches taken are from different angles in community organizing for the grass roots.</t>
  </si>
  <si>
    <t xml:space="preserve">PACOS Trust sees itself as on organisation that strives to empower indigenous communities through systematic building and strengthening of community organisations, which can act collectively on its own and sees itself as on organisations that strive to empower indigenous communities through:
• Systematic building and strengthening of community organisations; 
• Strengthening indigenous knowledge systems on natural resource management; 
• Strengthening positive indigenous values and institutions; as well as 
• Improving early childcare and development. 
• Strengthening indigenous cultural expression, heritage &amp; art
</t>
  </si>
  <si>
    <t>Andrew 'Atama Katama' Ambrose</t>
  </si>
  <si>
    <t>L-3-2 Beverly Hills Phase 3, Jalan Bundusan, 88300 Kota Kinabalu, Sabah East Malaysia</t>
  </si>
  <si>
    <t>atamakatama@gmail.com</t>
  </si>
  <si>
    <t>-</t>
  </si>
  <si>
    <t>Mr. Ambrose (Atama Katama) is an activist and indigenous people’s spokesperson; indigenous hip hop artist and producer; a television host and producer; and a VJ, radio announcer and music publisher, amongst other things. He is also an individual Coordinator (Local International Relations) of PACOS Trust, a community-based organization dedicated towards supporting indigenous communities in Sabah – one of two Malaysia states on the island of Borneo. He is also the Asian Focal Person for the United Nations Indigenous Youth Caucus, The CPDE IP Constituency and IPMSDL.</t>
  </si>
  <si>
    <t>Project Access Training, Tribal Link New York 2012.
Asia WCIP Preparatory Meeting Bangkok 2012.
Asia WCIP Preparatory Meeting Kuala Lumpur 2013.
WCIP Preparatory Conference Alta Norway 2013.
6th Session EMRIP Geneva Switzerland 2013.
UNITAR Training Geneva Switzerland 2013.
WCIP-Asia Advocacy Training/Workshop 2014.
International Financial Institutions (IFI) Safeguards &amp; Grievance Mechanisms April 18-20, 2014.
Asia Workshop On Extractive Industries And Business &amp; Human Rights April 21-22, 2014.
Global Indigenous Peoples Workshop On Self Determination April 24, 2014.
APIYN Committee April 25, 2014.
IPMSDL International Coordinating Committee April 26, 2014.
EMRIP Seventh Session 7-11 July 2014, UN Geneva, Switzerland.
3rd Round Consultations WCIP 18-19 August 2014, UN New York.
World Conference on Indigenous Peoples 22-23 September 2014, UN New York.
World Summit on Indigenous Philanthropy 24-26 2014, Brooklyn New York.
Final High-Level Meeting in Chisinau Moldova,Post-2015 Dialogue on Implementation, Strengthening Capacities &amp; Building Effective Institutions.</t>
  </si>
  <si>
    <t>Youth, Education and Culture, Sustained and Inclusive Economies, Means of Implementation, Global Partnership for Achieving Sustainable Development, Human Rights, Forests and Biodiversity, Conflict Prevention, Post Conflict Peace Building and the Promotion of Durable Peace, Rule of Law and Governance, Creative &amp; Cultural Development</t>
  </si>
  <si>
    <t>As deem fit based on capacity.</t>
  </si>
  <si>
    <t>EMPOWER PEOPLE</t>
  </si>
  <si>
    <t>Youth led non-profit organization Combating Bride trafficking &amp; Honour crime in India with focus on empowerment of survivors</t>
  </si>
  <si>
    <t>Poverty Eradication, Youth, Education and Culture, Human Rights</t>
  </si>
  <si>
    <t>Non</t>
  </si>
  <si>
    <t>The main focus of the organization is to work for disadvantaged women who are victims or potential victims of violence including domestic violence or other honor crime or Killing and Trafficking or other type of slavery, and provide them shelter, proper counseling legal support and any other required.</t>
  </si>
  <si>
    <t>EMPOWER PEOPLE is a Delhi based umbrella organisation singularly focusing on work with victims and potential victims of human trafficking (bride trafficking to be precise) and honour crimes against women. The organisation (thanks to its nature and character of work) is gradually taking the form and shape of a social movement, with a few community based organisations in ten states of India, activist individuals and groups.</t>
  </si>
  <si>
    <t>EMPOWER PEOPLE 5,Dreams Apartment, A-4 Abulfazal enclave Jamia Nagar New Delhi-25.</t>
  </si>
  <si>
    <t>http://www.empowerpeople.org.in/</t>
  </si>
  <si>
    <t>mail@empowerpeople.org.in</t>
  </si>
  <si>
    <t>​(011) 29945951</t>
  </si>
  <si>
    <t>It basically works with the support of many people from social workers, media persons to students, to confront the problem strongly.</t>
  </si>
  <si>
    <t>The NGO works in five steps, that are-prevention, intervention, rehabilitation, empowerment and organization. It conducts many seminars and workshops which demonstrate how girls are trafficked and how they can be rescued. It has a connection with police, media persons, awareness campaigns at the local level, sting operations, road march, etc., are awaking people through the video and audio recordings of the trafficked survivors. There are certain community based organizations (CBO) working with Empower People who are actively participating in establishing a direct link between the innocent women with the NGO and higher administration. It is lending out a helping hand to the trafficked survivors and training them as community leaders to promote welfare for those who are going through this.</t>
  </si>
  <si>
    <t>Shafiq R Khan</t>
  </si>
  <si>
    <t>5, dreams apartment, A-4 Abulfazal Enclave Jamia Nagar New Delhi-25</t>
  </si>
  <si>
    <t>shafiq@empowerpeople.org.in</t>
  </si>
  <si>
    <t>Shafiqur Rahman Khan is a young and passionate social activist with a singular attention on Bride Trafficking. He was part of Naxal Movement and served nearly 4 years until he realized that violence could not help anyone. he founded the organization EMPOWER PEOPLE to engagement and participation. 
He has been conducting workshops with various duty bearers including states’ highest level police officials and religious leaders. his strategic priority of enforcing women and girls’ rights as human rights.</t>
  </si>
  <si>
    <t>Poverty Eradication, Human Rights, Gender Equality and Women's Rights, Conflict Prevention, Post Conflict Peace Building and the Promotion of Durable Peace</t>
  </si>
  <si>
    <t>Any assignment within his limits.</t>
  </si>
  <si>
    <t>LGBTIQ</t>
  </si>
  <si>
    <t>Association of Transgender People in the Philippines</t>
  </si>
  <si>
    <t>ATP</t>
  </si>
  <si>
    <t>Human Rights, Gender Equality and Women's Rights, LGBTIQ Rights, Transgender SRHR</t>
  </si>
  <si>
    <t>ECOSOC</t>
  </si>
  <si>
    <t>&gt; ESCAP</t>
  </si>
  <si>
    <t xml:space="preserve">MISSION
To actively participate in national and international activities that promote the welfare of transgender men and women .
To be the leading source of information and development of the transgender community.
To support and strengthen the creation of local or provincial transgender communities.
To be the leading centre of Research and Documentation of transgender experience and other related issues.
To be the center community that provides transgender health - psycho-social, medical, HIV and transgender education.
To be the centre organization of transgender men and women in the Philippines that provides training, empowerment and community-based service.
</t>
  </si>
  <si>
    <t xml:space="preserve">The Association of Transgender People in the Philippines was created to address the concerns of men and women with transgender experience in the country. It is composed of transmen and transwomen from all walks of life and other transgender organizations which aim for a better transgender environment.
It focuses on transgender awareness campaign and building connections with the community, government and private sectors and different organizations. It aims to strengthen other trans organizations.
</t>
  </si>
  <si>
    <t>Lot 24Blk 12 Phase 4, Eastwood Residences, San Isidro,</t>
  </si>
  <si>
    <t>http://www.philippine-transgender-movement.com/</t>
  </si>
  <si>
    <t>philtransmov@gmail.com</t>
  </si>
  <si>
    <t>noe</t>
  </si>
  <si>
    <t>Transgender women</t>
  </si>
  <si>
    <t>&gt; Transgender sexual and reproductive health and HIV advocacy
&gt; Transgender murder incidents including discrimination and violence
&gt; Transgender awareness campaign
&gt; Political and Social activities
&gt;</t>
  </si>
  <si>
    <t>Kate Montecarlo Cordova</t>
  </si>
  <si>
    <t>Lot 24 blk 12 Phase 4 Eastwood Residences, San Isidro, Rodriguez, Rizal</t>
  </si>
  <si>
    <t>katemontecarlo1986@gmail.com</t>
  </si>
  <si>
    <t>(63)9178848766</t>
  </si>
  <si>
    <t xml:space="preserve">Founder and Chair of the Association of Transgender People in the Philippines.
</t>
  </si>
  <si>
    <t>Human Rights, Gender Equality and Women's Rights, LGBTIQ Rights, Transgender health and HIV advocacy</t>
  </si>
  <si>
    <t xml:space="preserve">Transgender health and transgender rights.
Community mobilization
</t>
  </si>
  <si>
    <t>Persons with Disabilities</t>
  </si>
  <si>
    <t>National Human Rights Commission</t>
  </si>
  <si>
    <t>NHRC</t>
  </si>
  <si>
    <t>Human Rights, Gender Equality and Women's Rights, Rule of Law and Governance</t>
  </si>
  <si>
    <t>APF</t>
  </si>
  <si>
    <t>A status NHRI</t>
  </si>
  <si>
    <t>Protection and promotion of human rights</t>
  </si>
  <si>
    <t xml:space="preserve">The National Human Rights Commission (NHRC) of Nepal was established in 2000 under the Human Rights Commission Act, 1997. The Act was promulgated as a result of demand of political actors and entities, civil society, NGO community, professional organizations and academia. The Interim Constitution of Nepal, 2007 elevated the Commission to a constitutional entity broadening its mandate to ensure respect, protection and promotion of human rights in the country. Under the constitutional mandate NHRC, has power to receive complaints, investigate upon them and to recommend for compensation to the victims or their kin followed by prosecution or departmental actions to the perpetrators. In addition, NHRC would carry out monitoring of human rights situation specified by the constitution and national laws, international human rights instruments and the Comprehensive Peace Accord, 2006. The NHRC frequently involves in dialogue, advocacy, campaigning, lobbying, and other similar nature of activities for the promotion and protection of human rights. Likewise, NHRC organizes training and education programs, carries out research, publishes and disseminates the reports and information, education and communication (IEC) materials and make them public. From its early days, NHRC has been following the planning process with a view to achieve expected results applying proper strategies within specified timeframe. This planning document therefore has been developed as a guiding tool primarily to give effect to NHRC mandates in the planned and systematic way in order to ensure success of the organizational activities. 
</t>
  </si>
  <si>
    <t>hariharbhavan,lalitpur</t>
  </si>
  <si>
    <t>www.nhrcnepal.org</t>
  </si>
  <si>
    <t>nhrc@nhrcnepal.org</t>
  </si>
  <si>
    <t xml:space="preserve">
Victims of human rights violation
law enforcement agencies
human rights defenders</t>
  </si>
  <si>
    <t>Protection of human rights
human rights education
investigation
law review</t>
  </si>
  <si>
    <t>Surya bahadur Deuja</t>
  </si>
  <si>
    <t>POB 9182 kathmandu Nepal</t>
  </si>
  <si>
    <t>deujasb@gmail.com</t>
  </si>
  <si>
    <t>Surya deuja is head of Promotion,Advocacy 7 Collective Rights Division of NHRC Nepal. He has worked as Manager for the South Asia Department of the FORUM-ASIA since January 2010. Before joining to the FORUM-ASIA he was the Head of the NHRC Planning Officer and focal person for international relations. He has also worked as coordinator for the Constituent Assembly Election Coordination Committee, providing policy advice to NHRC Nepal on procedural and substantive legal issues for the election. Surya has also been involved in a number of investigation and monitoring missions from the NHRC. Surya has also worked in the UN Office of the High Commissioner for Human Rights (OHCHR) Regional Office for South East Asia on 2006 as Human Rights Intern. Surya has an LLM in Human Rights from the University of Hong Kong and he has also completed an MA (English) and a M.Ed. (Specialization in English) from the Tribhuvan University Nepal. Surya has attended number of human rights training, workshops and conferences at different countries including Australia, Sri Lanka, Indonesia, Thailand, Philippines, Cambodia and India</t>
  </si>
  <si>
    <t>Intergovernmental Meeting (IGM) on AIDS,” in Bangkok, from 28 to 30 January 2015,</t>
  </si>
  <si>
    <t>Human Rights</t>
  </si>
  <si>
    <t>Experience sharing of civil society initiatives on the advocacy of Sub-Regional Human Rights Mechanism in South Asia.I will also share experience with lobby meetings and series of consultation on South Asian countries,Bali Democracy Forum and People's SAARC.</t>
  </si>
  <si>
    <t>Voluntary Service Overseas International</t>
  </si>
  <si>
    <t>VSO International</t>
  </si>
  <si>
    <t>Employment, Decent Work and Social Protection, Health and Population Dynamics, Sustainable Development Financing, Gender Equality and Women's Rights</t>
  </si>
  <si>
    <t>VSO has actively participated in UN meetings the CSW 56,58 sessions; the UN General Assembly in 2013. In 2014 VSO has participated in the intergovernmental meetings in Africa, Asia and New York and has in 2015 participated in the Civil Society hearing attended by UN member states ahead of their first intergovernmental negotiation and the second intergovernmental negotiation meeting focused on the Political Declaration. Regionally we have been active in the RCEM and UNESCAP meetings.</t>
  </si>
  <si>
    <t>VSO is the world’s leading independent international development organisation that works through volunteers, supporting the fight against poverty.</t>
  </si>
  <si>
    <t>VSO is present in 27 countries and works through partner NGOs and national and international volunteers in Health, HIV and AIDS; Livelihoods; Education; Participation and Governance. We focus on women, marginalized communities, their rights and empowerment. In Asia we work in India, Pakistan, Nepal, Bangladesh, Myanmar, Philippines, Thailand, PNG and Cambodia</t>
  </si>
  <si>
    <t>E-4 Clarion Collection, The Qutab Hotel Complex, Shaeed Jeet Singh Marg New Delhi, India 110016</t>
  </si>
  <si>
    <t>www.vsointernational.org</t>
  </si>
  <si>
    <t>seema.gaikwad@vsoint.org</t>
  </si>
  <si>
    <t>+91 1146681501</t>
  </si>
  <si>
    <t>+91 11 46681505</t>
  </si>
  <si>
    <t>. The focus of the organization is to fight against poverty and we do this by ensuring that our primary stakeholders (beneficiaries, programme partners and volunteers) are integral to the design, implementation and review of our development programmes, that we provide our partners with a growing and widening range of support based on programme activities: international volunteers, national volunteers. That as an organization we rationally, transparently and flexibly allocate our resources to optimise VSO's development impact. We also focus on being transparent and accountable to all stakeholders in everything we do worldwide and develop a high-performing, well-connected working environment where people have clarity on accountabilities, responsibilities and values.</t>
  </si>
  <si>
    <t>VSO’s development objectives for 2014/2016 focus on three of our four main thematic areas – education, health and HIV and AIDS, and secure livelihoods. VSO education programmes respond to inequitable access to education services and the global learning crisis. We do this by: 1) increasing the numbers of qualified and trained teachers; 2) improving leadership and management of education services, 3) increasing community engagement and 4) promoting evidence-based policy and practice. VSO’s health, HIV and AIDS programmes respond to the global health crisis. We do this by: 1) enhancing the skills of front line health workers; 2) improving the management of health care provision and; 3) increasing community engagement in health to ensure that marginalised people have access to quality maternal, child, sexual and reproductive health, and HIV &amp; AIDS service. VSO livelihoods programmes respond to stresses placed on ecosystems by climate change, natural and man-made disasters and to inequitable access and participation in market systems for disadvantaged communities and marginalised groups. We do this by: 1) supporting communities to understand and manage their local environment; 2) increasing access to and control and management of productive resources; 3) improving the quality of services provided that support sustainable improvement in productivity and; 4) by working with producer groups, companies and training institutes to create and build opportunities for equitable participation in value chains as producers, processors or through fair employment.</t>
  </si>
  <si>
    <t>Seema Gaikwad</t>
  </si>
  <si>
    <t>E-4 Clarion Collection, Qutab Hotel Complex, Shaheed Jeet Singh Marg, New Delhi-110016</t>
  </si>
  <si>
    <t xml:space="preserve">Seema has a Masters degree in Political Science and has to her credit over two decades working with the development sector with a focus on most marginalized and vulnerable women in Asia and Pacific. Having worked on Gender equality and Women’s Empowerment on a wide range of issues- education, food sovereignty, land rights, she has supported amplifying the voices of the Women and Men by building networks, creating opportunities and space for them to voice their opinions and participate in decision –making processes which most affect their lives.
She has held senior leadership positions with Commonwealth Education Fund, CARE USA in Bangladesh; and at Regional Level (13 countries)at the International Land Coalition based in Philippines and currently holds the position of Regional Advocacy Advisor Asia &amp; Pacific (7 countries)for VSO and the Global portfolio for leading the Gender Expert Group of VSO. She has to her credit several papers and publications. She is also member of the International Association for Feminist Economist.
</t>
  </si>
  <si>
    <t xml:space="preserve">Seema has represented the organizations she has worked with whether it be the WSSD in 2000, to the UN ESCAP meeting on Social Development in 2000, Bangkok and as a NGO representative at the Second UN Preparatory Committee Meeting for Copenhagen +5, New York; the CSW 58 session; UNESCAP Asian and Pacific Conference on Gender Equality and Women's Empowerment: Beijing +20 Review; UN Intergovernmental negotiations on Post 2015.
</t>
  </si>
  <si>
    <t>Food Security and Nutrition/ Sustainable Agriculture, Employment, Decent Work and Social Protection, Sustainable Development Financing, Means of Implementation, Gender Equality and Women's Rights</t>
  </si>
  <si>
    <t>Contribution to the development of the overall strategy of the region for sustainable development, especially in the the thematic area of gender equality and women's rights, developing strategies for regional advocacy with national governments and regional intergovernmental bodies. Participate in the processes for regional review mechanisms for progress of commitments.</t>
  </si>
  <si>
    <t>Science and Technology</t>
  </si>
  <si>
    <t>Paryavaran Mitra</t>
  </si>
  <si>
    <t>Friends of Environment</t>
  </si>
  <si>
    <t>Food Security and Nutrition/ Sustainable Agriculture, Desertification, Land Degradation and Drought, Water and Sanitation, Sustained and Inclusive Economies, Energy, Sustainable Development Financing, Human Rights, Regional and Global Governance, Sustainable Cities and Human Settlement, Sustainable Transport, Sustainable Consumption and Production (Including Chemical and Waste), Climate Change, Forests and Biodiversity</t>
  </si>
  <si>
    <t>ECOSOC, UNFCCC</t>
  </si>
  <si>
    <t>Participated in COP/CMP organized by UNFCCC</t>
  </si>
  <si>
    <t xml:space="preserve">• To create awareness regarding environmental legislation among people and organizations
• Follow up implementation of judgment / directions / guidelines pertaining to the environment/ pollution by the judiciary and create public awareness.
• Direct observation of various rural area of their environmental situation and use that data for advocacy at state and central government level.
• To set up precedents in rural areas for better implementation of environmental law and policies.
• Networking of organization working in environmental issues and co ordinate with them for struggling in environmental issues.
• Strengthens public participation in decision making process along with local self government.
• Set up a voluntary public system acting as a watchdog for implementing agencies of environmental laws of govt. in the field of environment and pollution 
• Educate, sensitize and demystify on issues of environment and industrial pollution; youth groups, women group, NGO and other people and to bring them together with organizations, academic institutions, experts and other people in the field of environment who raise their voices in our mission of environmental preservation and pollution control in Gujarat
</t>
  </si>
  <si>
    <t>Paryavaran Mitra highlights environmental imbalances in developmental projects a as social injustice and human right violation and works towards resolving this. To focus on this, Paryavaran Mitra strategically creates a situation where people are conscious of the environmental issues and build public pressure. Paryavaran Mitra supports organizations to come together to lobby against violation of environmental laws which affect the poor. It supports efforts of grass-root organizations and networks in ensuring that environment laws are implemented and the High Court / Supreme Court judgments are followed up. Fact finding on sites of industrialization along with supporting filing public interest litigations are the major strengths of Paryavaran Mitra.</t>
  </si>
  <si>
    <t>Paryavaran Mitra 502,Raj Avenue, Bhaikaka Nagar Road, Thaltej Cross Roads, Ahmedabad 380059, Gujarat, INDIA</t>
  </si>
  <si>
    <t>www.paryavaranmitra.org.in</t>
  </si>
  <si>
    <t>paryavaranmitra@yahoo.com</t>
  </si>
  <si>
    <t>To focus on social injustice, human rights violations and ecological/environmental imbalance in development projects/process and to try and resolve these issues.</t>
  </si>
  <si>
    <t>1. To create awareness regarding environmental legislation among people and organizations.
2. Follow up the implementation of judgment/directions/guidelines pertaining to the environment/ pollution by Hon’ble High Court as well as Supreme Court and create public awareness.
3. Direct observation of various rural area of their environmental situation and use that data for advocacy at state and central government level.
Try to set up precedents in rural areas for better implementation of environmental law and policies.
4. Networking with other organizations working in environmental issues and to co ordinate with them for raising various environmental issues.
Strengthen public participation in decision making process along with local self government.
5. Set up a voluntary public system acting as a watchdog for implementing agencies of environmental laws of govt. in the field of environment and pollution.
6. Educate, sensitize and demystify on issues of environment and industrial pollution; youth groups, women groups, NGOs and other people and to bring them together with organizations, academic institutions, experts and other people in the field of environment preservation and pollution control in Gujarat.</t>
  </si>
  <si>
    <t>Mahesh Pandya</t>
  </si>
  <si>
    <t>paryavaranmitra502@gmail.com</t>
  </si>
  <si>
    <t>Mahesh is the Director of the Paryavaran Mitra, a socio-legal non-governmental organization working on human rights issues. He is skilled in many climate change related issues and their analysis. This includes the Clean Development Mechanism (CDM) process in India, the Environmental Clearance process of India and its legal analysis, public interest litigations in pollution issues, the use of the right to the Information Act for monitoring purposes, networking and advocacy in print and electronic media and is an Editor and Publisher of an Indian environmental newsletter called Paryavaran Mitra which aims to create awareness about current environmental issues.</t>
  </si>
  <si>
    <t>Participated in COP 18 at Doha and also participated in UNFCCC meetings at Bangkok</t>
  </si>
  <si>
    <t>Sustained and Inclusive Economies, Energy, Human Rights, Sustainable Cities and Human Settlement, Sustainable Transport, Sustainable Consumption and Production (Including Chemical and Waste), Climate Change, Forests and Biodiversity</t>
  </si>
  <si>
    <t>With experiences of local governance system, i shall be happy to work collectively for region.</t>
  </si>
  <si>
    <t>Youth, Children and Adolescents</t>
  </si>
  <si>
    <t>Cooperation for Peace and Development</t>
  </si>
  <si>
    <t>CPD</t>
  </si>
  <si>
    <t>North and Central Asia</t>
  </si>
  <si>
    <t>Afghanistan</t>
  </si>
  <si>
    <t>Youth, Education and Culture, Global Partnership for Achieving Sustainable Development, Human Rights, Climate Change, Forests and Biodiversity, Gender Equality and Women's Rights, Conflict Prevention, Post Conflict Peace Building and the Promotion of Durable Peace, Rule of Law and Governance</t>
  </si>
  <si>
    <t>Mission statement: To contribute in enhancing peace and development in Afghanistan in linkage to regional and global changes</t>
  </si>
  <si>
    <t>In 2010, a group of committed, experienced and professional Afghans began to look for initiating something new and effective to contribute in building Peace and Development in Afghanistan and in result of serious and frequent meetings, the Cooperation for Peace and Development (CPD) was established. Fortunately in 2011, the organization was officially registered with Ministry of Economy of Government of Afghanistan.</t>
  </si>
  <si>
    <t>Kabul, Afghanistan</t>
  </si>
  <si>
    <t>www.cpd-af.org</t>
  </si>
  <si>
    <t>cpd.afg@gmail.com</t>
  </si>
  <si>
    <t>0093 778585890</t>
  </si>
  <si>
    <t>CPD is a nonprofit Non-Governmental Organization aimed at bringing positive changes in perception and behavior of Afghans as the key to ensure Peace and Development through its agreed intervention strategies including awareness raising, civic education, capacity</t>
  </si>
  <si>
    <t>building, advocacy, research, campaigning and service delivery. CPD is a bridge between marginalized Afghans especially women, youth, children and the disabled and decision makers including government, parliament and other concerned parties. All the CPD’s activities are based on Afghan Constitution and other national and international laws and conventions. Thematically, CPD is committed to promote voluntarism, human rights (with a focus on women, children and youth rights), good governance, rule of law, anti-corruption, peace building, environmental protection, access to quality education and generally the basic rights initiatives.</t>
  </si>
  <si>
    <t>Abdul Sami Zhman</t>
  </si>
  <si>
    <t>abzhman@yahoo.com</t>
  </si>
  <si>
    <t>0093 791575072</t>
  </si>
  <si>
    <t>Abdul Sami Zhman is an Afghan by nationality born in 1976. He is a medical doctor by profession and has worked with different NGOs and CSOs since 2003. He founded Cooperation for Peace and Development (CPD) in 2011 with a group of volunteer youth to contribute in building Peace and Development in Afghanistan. Engagement in the Nonprofit sector and Civil Society affairs are main part of his life; through this platform, he contributes in sustainable development of his people and communities.</t>
  </si>
  <si>
    <t>Sami is a Social Activist and initiator of "10 Days of Peace Activism in Afghanistan", "Caravan of Change" and "Corruption Free Afghanistan" all facilitated by the CPD. He has international experience of attending events and conferences in India, Bangladesh, Nepal, Pakistan and Turkey. He is member of CAP (Community of Advocacy Practitioners of South Asia) , Social Watch Afghanistan and International Social Watch, AP-INTACT (Asia Pacific Integrity in Action) Network, South Asia Right To Information Advocates Network (SARTIAN), Girls Not Brides, 16 Days Activism on EVAW (Rutger's Campaign), GYSD and many other advocacy initiatives.</t>
  </si>
  <si>
    <t>Youth, Education and Culture, Health and Population Dynamics, Human Rights, Rule of Law and Governance</t>
  </si>
  <si>
    <t>We are interested to contribute, but first would like to know potential areas and mechanism/ways to do so. We can share updates of our work, get engaged with the AP-RCEM agenda and others.</t>
  </si>
  <si>
    <t>GreenWatch Dhaka</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</si>
  <si>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Energy, Sustainable Development Financing, Global Partnership for Achieving Sustainable Development, Human Rights, Sustainable Cities and Human Settlement, Sustainable Transport, Sustainable Consumption and Production (Including Chemical and Waste), Climate Change, Disaster Risk Reduction, Oceans and Seas, Forests and Biodiversity, Gender Equality and Women's Rights, Conflict Prevention, Post Conflict Peace Building and the Promotion of Durable Peace, Rule of Law and Governance</t>
  </si>
  <si>
    <t>Took part in ESCAP meeting on Environment, Media and NGOs in 1988 as member of an organisation of journalists.
Covered the 2002 Johannesburg Conference on Sustainable Development.
Attended the Global Editors' Conference organised in connection with the 2009 Copenhagen Climate Change Conference.</t>
  </si>
  <si>
    <t>Promotion of sustainable life, democracy and human rights.</t>
  </si>
  <si>
    <t>Started as a monthly newspaper in 1995 for promotion of green development. Was instantly made a must reading for students of the International University of Bangladesh, the first private university in the country. It remained moribund for more than a decade before reemerging as an online daily in 2011.</t>
  </si>
  <si>
    <t>4/D Rupayal Lotus, 13 Topkhana Road, Segun Bagucha, Dhaka 1000</t>
  </si>
  <si>
    <t>www.greenwatchbd.com</t>
  </si>
  <si>
    <t>editorgreenwatchdhaka@gmail.com</t>
  </si>
  <si>
    <t>+8802 9034593</t>
  </si>
  <si>
    <t xml:space="preserve">GreenWatch Dhaka is Bangladesh's leading online daily newspaper committed to serving accurate and unbiased news and analysis with special emphasis on sustainable life, democracy and human rights.
</t>
  </si>
  <si>
    <t>1. Production of the online daily newspaper for dissemination of info on sustainable life.
2. Liaising with national, regional and international organisations promoting sustainable life.
3. Organisation of seminars, discussion meets on sustainable life issues, ideas and problems.
4. Offering of guidance to policy and decision makers who influence governance.
5. Recognition of good work at promotion of sustainable life, living and democratic governance.</t>
  </si>
  <si>
    <t>Mostafa Kamal Majumder</t>
  </si>
  <si>
    <t>4/D Rupayan Lotus, 13 Topkhana Road, Segun Bagicha, Dhaka 1000</t>
  </si>
  <si>
    <t xml:space="preserve">Editor and CEO of GreenWatch Dhaka.
Has been editor of mainstream print media of Dhaka, Bangladesh capital, for little over a decade.
</t>
  </si>
  <si>
    <t>Took Part in an ESCAP conference on Environment, Media and NGOs in 1988.
Covered the 2002 UN conference on Sustainable development in Johannesburg, South Africa.
Attended the Global Editors' conference organised in connection with the Copenhagen conference on climate change in 2009</t>
  </si>
  <si>
    <t>Poverty Eradication, Food Security and Nutrition/ Sustainable Agriculture, Desertification, Land Degradation and Drought, Water and Sanitation, Health and Population Dynamics, Sustained and Inclusive Economies, Energy, Human Rights, Sustainable Cities and Human Settlement, Sustainable Consumption and Production (Including Chemical and Waste), Climate Change, Disaster Risk Reduction, Forests and Biodiversity, Rule of Law and Governance</t>
  </si>
  <si>
    <t>Promotion of effective communication for sustainable development</t>
  </si>
  <si>
    <t>Ladlad Caraga Incorporated</t>
  </si>
  <si>
    <t>LCI</t>
  </si>
  <si>
    <t>Employment, Decent Work and Social Protection, Youth, Education and Culture, Health and Population Dynamics, Global Partnership for Achieving Sustainable Development, Regional and Global Governance, Climate Change, Disaster Risk Reduction, Gender Equality and Women's Rights, LGBTIQ Rights</t>
  </si>
  <si>
    <t>United Nations Asia Pacific Regional Dialogue on LGBTI Human Rights and Health Issues -Feb25-27,2015 in United Nations Building, Bangkok, Thailand
Asia Pacific Transgenders Blueprint Workshop and Training-Feb28-March 01,2015 in Narai Hotel, Bangkok, Thailand</t>
  </si>
  <si>
    <t>1. To promote better policies or ordinances that will protect the rights of LGBT’S;
2. To promote prevention awareness on STI/HIV/AIDS;
3. To promote acceptance of LGBT’s through education;
4. To strengthen the organization by broadening the membership base; and
5. To mobilize resources to finance and support LGBT activities</t>
  </si>
  <si>
    <t>Established in 2009, Miss Maanyag Gay Organization of Butuan, is a non-stock, non-profit organization, representing the gay sector of Butuan City, which ably serves as the environmental-social-humanitarian outreach arm of the Miss Maanyag Pageant.
Miss Maanyag Pageant, a beauty event whose raison d’etre was to have its candidates and winners actively promote and get involved in the preservation of the environment and the protection of the Mother Earth.
Apart from strong emphasis on environmental protection programs, Miss Maanyag Pageant also aims to showcase the beauty and talents and promote homosexuality in our society.
Today, Ladlad Caraga Incorporated formerly Miss Maanyag Gay Organization of Butuan is a leader of Entertainment, Social and Public Service. Being the 1st LGBT Group in Butuan City and Caraga Region 13 registered in SEC Cagayan de Oro City and BIR. Ladlad Caraga, Inc. is one of the group behind the success of Loverkadakids an Official Entry of Butuan City of Pilipinas Got Talent Season 3. Also , we are the leader in the HIV AIDS STI Symposiums in Schools, Medical Dental and Tuli Missions in Schools and Barangays, Tree Planting at the only Watershed of Butuan, Relief Giving Goods and many others.</t>
  </si>
  <si>
    <t>#257 Veterans St.,Butuan City,Agusan del Norte,Philippines</t>
  </si>
  <si>
    <t>www.missmaanyag.webs.com</t>
  </si>
  <si>
    <t>ladladcaraga@gmail.com</t>
  </si>
  <si>
    <t>+63 085 8161044</t>
  </si>
  <si>
    <t>+63 085 341 7103</t>
  </si>
  <si>
    <t>- Synergize the development of the LGBT Community
- Create innovative programs for the LGBT Community
- Expand and strengthen partnerships to LGBT and the Community.</t>
  </si>
  <si>
    <t>1. HIV AIDS STI Symposiums;
2. Medical, Dental and Tuli Missions;
3. Teenage Pregnancy Symposiums;
4. Tree Plantings;
5. Feeding Programs;
6. Dance Contests;
7. Anti-Discrimination Ordinance;
8. Relief Operations; and
9. Gay Pageants</t>
  </si>
  <si>
    <t>Isagani Semacio Bacasmas Jr.</t>
  </si>
  <si>
    <t>Transgender Woman</t>
  </si>
  <si>
    <t>#257 Veterans St.,Butuan City,Philippines</t>
  </si>
  <si>
    <t>+63 085 816 1044</t>
  </si>
  <si>
    <t>A Human Rights and LGBTI Activist, a Proponent of the Anti-Discrimination Ordinance in the Province of Agusan del Norte Philippines.
An activitists on Health and Enviromental Issues.</t>
  </si>
  <si>
    <t>United Nations Regional Dialogue on LGBTI Human Rights and Health Issues in United Nations Building,Bangkok Thailand Feb25-27,2015
Asia Pacific Transgenders Blueprint Workshop and Training in Narai Hotel, Bangkok,Thailand Feb28-March 01,2015</t>
  </si>
  <si>
    <t>Poverty Eradication, Employment, Decent Work and Social Protection, Youth, Education and Culture, Health and Population Dynamics, Human Rights, Climate Change, Disaster Risk Reduction, Gender Equality and Women's Rights, Rule of Law and Governance, LGBTIQ Rights</t>
  </si>
  <si>
    <t>Sharing Ideas
Open to Dialogue and Meetings as well as Trainings and Conferences.</t>
  </si>
  <si>
    <t>Narigrantha Prabartana</t>
  </si>
  <si>
    <t>Women resource Center</t>
  </si>
  <si>
    <t>Food Security and Nutrition/ Sustainable Agriculture, Gender Equality and Women's Rights</t>
  </si>
  <si>
    <t>No</t>
  </si>
  <si>
    <t>To strengthen women’s movement for achieving women’s rights and to integrating the issues of health, biodiversity, environment, climate change and ecology in the broader aspects of empowerment of women.</t>
  </si>
  <si>
    <t xml:space="preserve">NarigranthaPrabartana was formed and has been very effective in introducing newer issues in the women’s movement. It provided published materials to the women’s movement activists as well as offered space to women to meet. NarigranthaPrabartana carries out its own research, conducts workshops, meetings, run networks and also carries out networking activities with women’s organizations. NarigranthaPrabartana runs two women led Network and 42 districts of Bangladesh. 
NarigranthaPrabartana shares the vision and mission of achieving a society free from caste, class, patriarchal, economic, political or cultural hierarchies and to defend and practice a lifestyle consistent with the principle of collectivity and respectful to ecology, environment and diverse cultures. 
</t>
  </si>
  <si>
    <t>6/8 sirsyed Road, Mohammadpur, Dhaka 1207, Bangladesh</t>
  </si>
  <si>
    <t>www.ubinig.org</t>
  </si>
  <si>
    <t>narigrantha@gmail.com</t>
  </si>
  <si>
    <t xml:space="preserve">The main issue were: 
1. Women worker’s issue
2 .Livelihood issues
3. Agriculture and Biodiversity
4. Climate Change and its impact on people’s lives
5. Violence against Women
6. Women and Health
7. Health of Adolescent girls 
</t>
  </si>
  <si>
    <t xml:space="preserve">•Narigrantha Prabartana (NGP) works with grass root level women led-NGOs and helps them to organize the activities with midwives and provides them information. At present the number of members in the network is 72 organisations in 52 districts. 
•NGP organizes divisional workshops on the issue of health, women’s rights, agriculture, food safety.
•NGP organizes discussion meetings with Dai (traditional birth attendants) at districts level on the issue of women’s reproductive health, nutrition, social rights etc.
• NGP develops community relationships, building network at community level and agricultural practice for economic prosperity by ensuring food and seed sovereignty leading to enhancement of livelihood through the promotion of biodiversity- based ecological farming practices known as Nayakrishi for control over the seed and genetic resources and associate knowledge system and to enhance their capacity to use biodiversity both for ecological enhancement and economic benefit. However control and command over their natural and biological resources is essential for community prosperity. 
•NGP organizes training session for organisations working with poor &amp; marginal farmers on Biodiversity-based Food Production. The training mainly focuses on Ecological Pyramid of Food Chain, the Causes for Destruction of Biodiversity, Preservation and Conservation of Local Seeds, Mixed-Cropping and Multi-Cropping, Compost Preparation 
•NGP works with ready made garment workers to raise their demands for better working conditions and fair wage 
•Celebrated International Women’s Day, World Environment Day World No Tobacco Day, World Food Day, No pesticide day.
•NGP organized training of women organization for building awareness and advocacy on amended tobacco control law and its implementation focusing on all kind of tobacco products especially smokeless tobacco products
</t>
  </si>
  <si>
    <t>Sayyida Akhter</t>
  </si>
  <si>
    <t>6/8 Sir Syed Road, Mohammadpur, Dhaka 1207, Bangladesh</t>
  </si>
  <si>
    <t>sayyidaakhter@gmail.com</t>
  </si>
  <si>
    <t xml:space="preserve">The learning programme will enhance my understanding and knowledge about gender, womens rights, humen rights. It will enrich my knowledge and help me to develop my skill. I also hope this knowledge and learned lesson will help me in the future as I am working with development sector with marginalized people, who are victim of various humen rights violation.
We want to attend the instaurations. Promotion of democracy &amp; human rights status which establish human rights, The need to approach the promotion of humen rights establishment. 
</t>
  </si>
  <si>
    <t>I did not have any experience about the UN meeting.</t>
  </si>
  <si>
    <t>The participation will be incorporate be incorporate to establish democracy in the working area which even beneficiaries will prevail human rights.</t>
  </si>
  <si>
    <t>UDYAMA</t>
  </si>
  <si>
    <t>Poverty Eradication, Food Security and Nutrition/ Sustainable Agriculture, Desertification, Land Degradation and Drought, Water and Sanitation, Employment, Decent Work and Social Protection, Youth, Education and Culture, Sustained and Inclusive Economies, Energy, Means of Implementation, Global Partnership for Achieving Sustainable Development, Human Rights,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Rule of Law and Governance</t>
  </si>
  <si>
    <t>ECOSOC, UNEP</t>
  </si>
  <si>
    <t>UNISDRR At Yogia Karta, UNEP-SCP- Bangkok,UNEP- Cambodia</t>
  </si>
  <si>
    <t>Founded in 1997, UDYAMA primarily aims towards
strengthening and building capacities of local communities with a view to changing a culture of self-reliance
harnessing resource base, blending with local-resource and improved technology transformation with well articulated
development communication.
UDYAMA attempts consistently to stem the rot and build back the societal networks that can rejuvenate the
resource base. Searching alternative process to live with dignity and deal the Next Development Challenges for a
lasting solution to disaster resilient development &amp; ecological Sustainability.</t>
  </si>
  <si>
    <t>Since last one and half decades, UDYAMA has demonstrated few evidence based initiatives working directly with community and engaging partner NGOs in coastal, tribal areas and carved out good learning on community resilience process and environmental richness. Learning–Linking- Livelihoods is the core areas of UDYAMA that has scaled and replicated in coastal, rural and tribal hinter lands.
Our approach aimed at to:
• Provide as a catalyst for efforts to support people in areas facing repeated conflicts , disasters or Vulnerabilities
• Prepare for, plan to withstand/adapt and mitigate recover from stresses, shocks, hazards &amp; drudgery
• Take in hand root causes of poverty, degradation, disasters , impacts and vulnerabilities with lasting solutions
• Adaptive Action Research , reflection and Innovation focused on the challenges and opportunities
With our steady and sustained effort on disaster resilient development process, UDYAMA has bagged UN-ECOSOC status, Accredited to UN-Global compact, UN-CONGO, UNISDRR,UNEP-SCP engine, UNCCD, UNFCCC, Global Water Partnership and members in stakeholders’ forum, City-Net, NIOS , India Gateway, Government of India (NPO) ,FAO,Water Climate Coalition, GNDRR, ODI, WSSCC, End Water Poverty Campaign SusanA,and SAMHITA, CDRN, AADRR,
SPHERE-India ACCORN. Very Recently UDYAMA has awarded International Award For Environment &amp; e-NGO 2012
Using ICT in Development</t>
  </si>
  <si>
    <t>HIG-140-K-6-Kalingavihar,</t>
  </si>
  <si>
    <t>www.udyama.org</t>
  </si>
  <si>
    <t>udyama.pradeep@gmail.com</t>
  </si>
  <si>
    <t xml:space="preserve">Community resilience in urban and rural area,
Sustainable Consumption &amp; Production &amp; environmental Sustainability
Skill Building &amp;
Adaptive action
</t>
  </si>
  <si>
    <t>Eco-Development towards responsive development in harmony with nature &amp; culture, life style
• Ecosystem based Community Livelihoods Resilience at Urban, Coastal, Rural and Tribal Hilly Regions
• Life cycle based Model building on Micro-Water conservation , Sustainable Agriculture ,biodiversity conservation,
• Inclusion of Women &amp; children towards safe Sanitation, Nutrition and Hygiene, Environmental Education
• Life Skill Development , income diversification And alternate livelihoods of ultra poor
• Implementing &amp; advocacy on urban poverty &amp; settlements and Minimizing Adverse impact of Distress
Migration at source and destination
• Advocacy towards City Resilient program ,Green Energy , Gearing Greening towards environmental sustainability
• Deepening Governance &amp; Citizen Action on climate Justice involving Women , Children and multi stakeholders
• Networking , mainstreaming DRR and Institution building, broad based Growth at community in Rural, urban
• Result Based Management Training , Study &amp; capacity building, collectives grooming</t>
  </si>
  <si>
    <t>Pradeep Mahapatra</t>
  </si>
  <si>
    <t>HIG-140-K-6-Kalingavihar,Bhubaneswar-751019, odisha, India</t>
  </si>
  <si>
    <t xml:space="preserve">Am a Development Catalyst with 28 years of experience in managing human relationships, environmental and development initiatives especially on Community Resilience exposed to local &amp; regional NGOs, International NGOs like CARE-India, CYSD- Plan, shouldered responsibility in undertaking massive livelihoods-restoration from super-cycloe-1999 onwards.
am spearheading UDYAMA, (www.udyama.org ) as founder , undertaking citizen-action on DRR ,END-WATER-POVERTY-campaign, Deepening-Governance &amp; Capitalizing-Mainstream resources-impact-towards livelihoods &amp; Community-Disaster-Resilient-process&amp;Climate Justice, human rights alongwith life-skill-building ,UDYAMA has accredited-organizations with UNECOSOC,UN-Global-Compact, GNDRR, UNCONGO, UNFCCC, UN-Climate-Caucus,GNDR, NGO-gateway, WASH-forum NAADRR,CDRN, SPHERE-India, WSSCCC, SusanA, stakeholders’ forum and Water-Climate-Coalition, ACCRON. UDYAMA has awarded as one of International-Award forEnvironment http://www.google.co.in/search?hl=en&amp;q=pradeep+mohapatra,+udyama&amp;start=10&amp;sa=N ,I am a team-player working in tough &amp; challenging-conditions &amp; managing-major conflicts are my strength , undertake Next-Development-Challenges .Some-time I undertake action-research and evaluations http://www.preventionweb.net/files/9455_9455ODMPIIEoPEReportFinal20091.pdf
As passion am working with community-directly to change-culture of self resilience and negotiations,file:///C:/Users/User/Downloads/Shri%20Pradeep%20Mohapatra%20%20Karmaveer%20Chakra%20Award.pdf
Professional Association
• Network Member of International-climate-variability &amp; change ,
• Life-member of Indian Association of Soil and Water-Conservation, Deheradun, India.
• Life-Member of Orissa Environmental Society, Bhubaneswar. 
• Life Member of Indian Red Cross society
• Net work member, MANAGE, HYDERABAD, India
• Network member of RRA( Revitalizing Rainfed Agriculture)
• Network member of SRI India 
• Network member of Stakeholder Forum
• Network Member of End Water Poverty
• Network Member of WSSCCC
• Network member of eradication of Hunger &amp; Poverty
• Network member of Water Climate Coalition
• Network-Member, National-Institutes of Environment-Professionals
• Member Global Network Member of DRR
• Network Member of Urban Poverty , Migration &amp; livelihoods
• Network Member ACCRON
• Roster Expert UNHABITAT
• Observer UNFCCC
• Roster-Expert CDKN
• Observer-UNCCD
• Network-member Orissa-Disaster Resilient Development-forum 
</t>
  </si>
  <si>
    <t>-UNISDR- 5th Asian Miisterial Conference,Yogiakarta, Indonesia
_UNEP-SCP- Bangkok, Thalands
_UNEP- Major Stakeholder conference, Campdia</t>
  </si>
  <si>
    <t>Poverty Eradication, Food Security and Nutrition/ Sustainable Agriculture, Desertification, Land Degradation and Drought, Water and Sanitation, Employment, Decent Work and Social Protection, Youth, Education and Culture, Global Partnership for Achieving Sustainable Development, Sustainable Cities and Human Settlement, Sustainable Transport, Sustainable Consumption and Production (Including Chemical and Waste), Climate Change, Disaster Risk Reduction, Forests and Biodiversity, Conflict Prevention, Post Conflict Peace Building and the Promotion of Durable Peace, Networking</t>
  </si>
  <si>
    <t xml:space="preserve">Strategic Support
Partnership &amp; networking
Community Resilience
Local biodiversity Conservation
Skill Bilding
</t>
  </si>
  <si>
    <t>Katipunan ng mga Samahang Migranteng Manggagawa sa Korea</t>
  </si>
  <si>
    <t>KASAMMA-KO</t>
  </si>
  <si>
    <t>East and North-East Asia</t>
  </si>
  <si>
    <t>South Korea</t>
  </si>
  <si>
    <t>Employment, Decent Work and Social Protection, Human Rights, Gender Equality and Women's Rights</t>
  </si>
  <si>
    <t>No engagement</t>
  </si>
  <si>
    <t xml:space="preserve">To arouse, organize and mobilize the Filipino Migrant workers in Korea.
To Unite them to fight for their rights, welfare and interest
</t>
  </si>
  <si>
    <t>Kasamma-ko is the alliance of the Filipino Migrant Organisation in Korea. It was established on March 2008.</t>
  </si>
  <si>
    <t>610-11 Osan Dong, Osan Si, Kyeonggi do, South Korea</t>
  </si>
  <si>
    <t>kasammakorea@gmail.com</t>
  </si>
  <si>
    <t xml:space="preserve">1. to expand the membership of the Alliance
2. to become a good force for alliance work and solidarity work
</t>
  </si>
  <si>
    <t xml:space="preserve">Education to the basic labor and immigration law in Korea and Phil
Sports and some summer outings
</t>
  </si>
  <si>
    <t>Pastor Galang Jr</t>
  </si>
  <si>
    <t>610-11 Osan Dong Osan Si, Kyeonggido, South Korea</t>
  </si>
  <si>
    <t>jonesespino@gmail.com</t>
  </si>
  <si>
    <t>Migrant worker and current Secretary General of the Alliance</t>
  </si>
  <si>
    <t>Human Rights, Climate Change, Gender Equality and Women's Rights, Conflict Prevention, Post Conflict Peace Building and the Promotion of Durable Peace, Rule of Law and Governance, LGBTIQ Rights</t>
  </si>
  <si>
    <t>Bangladesh NGOs Network for Radio and Communication</t>
  </si>
  <si>
    <t>BNNRC</t>
  </si>
  <si>
    <t xml:space="preserve">www.bnnrc.net </t>
  </si>
  <si>
    <t>ceo@bnnrc.net</t>
  </si>
  <si>
    <t>AHM Bazlur Rahman</t>
  </si>
  <si>
    <t>House:13/3 Road:2 Shamoli, Dhaka 1207</t>
  </si>
  <si>
    <t>Role of Community Media in SDG process</t>
  </si>
  <si>
    <t>Local Environment Development and Agricultural Research Society</t>
  </si>
  <si>
    <t>LEDARS</t>
  </si>
  <si>
    <t>Poverty Eradication, Food Security and Nutrition/ Sustainable Agriculture, Desertification, Land Degradation and Drought, Water and Sanitation, Youth, Education and Culture, Health and Population Dynamics, Global Partnership for Achieving Sustainable Development, Human Rights, Climate Change, Disaster Risk Reduction, Forests and Biodiversity, Gender Equality and Women's Rights</t>
  </si>
  <si>
    <t>On behalf of LEDARS I have been attained UNFCCC, COP 15 meeting in 2009. Besides that I have attained a lot of international events out of UN.</t>
  </si>
  <si>
    <t xml:space="preserve">VISION 
To contribute to poverty reduction of the poor and marginal groups through optimum usages of local resources. 
MISSION 
LEDARS supports and equips people with appropriate methods to raise their voice for establishing basic and human rights, in order to ensure livelihood security of the most vulnerable and socially excluded segments of the population. 
</t>
  </si>
  <si>
    <t xml:space="preserve">Local Environment Development and Agricultural Research Society (LEDARS) is a non-profit and non-political organization that has been working for social, economical and environmental development of the poor and marginal people of the southwest coastal region of Bangladesh since 1996. The previous name of LEDARS was Gana Unnayan Shangstha (GUS). The name was changed to LEDARS in 2007 to address a government regulation and to avoid the duplication of another organization in the NGO Affairs Bureau. 
When unplanned shrimp cultivation, river erosion and various natural disasters compelled the coastal people to migrate to urban areas during the early 1990s, LEDARS emerged from a local club to a development organization to stand beside vulnerable people to support their livelihood security and establish their rights. LEDARS is registered under the Social Welfare Department and NGO Affairs Bureau, Government of Bangladesh. LEDARS is working with landless, marginal farmers, labour and women headed families, children and adolescents in the climate vulnerable area of Bangladesh. 
</t>
  </si>
  <si>
    <t>Village: Munshigonj, Post Office: Kadamtala, Upazila Shyamnagar, District: Satkhira, Post Code: 9455, Bangladesh.</t>
  </si>
  <si>
    <t xml:space="preserve">www.ledars.org </t>
  </si>
  <si>
    <t>ledars.bd@gmail.com</t>
  </si>
  <si>
    <t>The target groups of our NGO is climate victims people, climate migrants, women headed families, marginal farmers, indigenous and youth population of Bangladesh.</t>
  </si>
  <si>
    <t>Currently LEDARS has been implementing 6 projects in Southwest Bangladesh, that are
1. Strengthen Livelihood Security of the Climate Change Vulnerable People,
2. Community Initiatives for Climate Resilient
2. Promoting Science Education in Secondary School in Bangladesh,
4. Climate Action Center
5. Primary Hearth Care Program in Sundarbans island
6. Ensure Livelihood Security of Tiger Victims Widows in Sundarbans, Bangladesh</t>
  </si>
  <si>
    <t>Mohon Kumar Mondal</t>
  </si>
  <si>
    <t>Mohon Kumar Mondal is founder and CEO of LEDARS. LEDARS is a NGO working in Southwest Bangladesh. He holds degrees in Geography and Environmental Science. He is experienced in climate change adaptation and mitigation, disaster management and emergency response, human rights and water management. At LEDARS, he is responsible for project design, capacity building of staff members, fund raising and monitoring. He has attended a series of international events in USA, UK, Mexico, Switzerland, Denmark, Thailand, etc., participated in IVLP, 2012 and is a member of US State Alumni Association. He has been completed a short course on 'Human Security and Humanitarian Response' from BROWN University, USA. He is one of the first to develop a Climate Action Center in coastal area at the NGO level.</t>
  </si>
  <si>
    <t>I have been attain UNFCCC COP meeting in Denmark. I have present a documentary session there which was scheduled of UNFCCC COP meeting. Besides this I have attained and present some cases in other international event in Switzerland, Thailand, etc.</t>
  </si>
  <si>
    <t>Poverty Eradication, Food Security and Nutrition/ Sustainable Agriculture, Water and Sanitation, Youth, Education and Culture, Health and Population Dynamics, Human Rights, Climate Change, Disaster Risk Reduction, Forests and Biodiversity, Gender Equality and Women's Rights</t>
  </si>
  <si>
    <t xml:space="preserve">I would love to special contribution of AP-RCEM mission in a broad seance. I would love to mobilize policy makers of Bangladesh to engage to Post 2015 and other development agenda like climate change, climate change induced migration, urge to justice and transparency in climate change related funds utilization. Mobilize community people and civil society to raise voices for above mentioned agendas to build a just and equatable society. 
</t>
  </si>
  <si>
    <t>"Center for innovative education "Peremena"</t>
  </si>
  <si>
    <t>CIE Peremena</t>
  </si>
  <si>
    <t>Kyrgyz Republic</t>
  </si>
  <si>
    <t>Youth, Education and Culture, Global Partnership for Achieving Sustainable Development, Human Rights</t>
  </si>
  <si>
    <t>N/a</t>
  </si>
  <si>
    <t>The mission of the organization is effective development of the country.</t>
  </si>
  <si>
    <t>The organization carries out activities and implements projects aimed at improving and strenthening leadership skill among youth and children and adults. The organization also implements advocacy activities aimed at eradicating discrimination. It also works on interacting with govenrment bodies on improving public policy.</t>
  </si>
  <si>
    <t>204/1 Abdrahmanova St, Bishkek, Kyrgyzstan</t>
  </si>
  <si>
    <t xml:space="preserve">www.peremena.kg </t>
  </si>
  <si>
    <t>office@peremena.kg</t>
  </si>
  <si>
    <t>children, youth, adults, religious and ethnic minorities, local self governance bodies.</t>
  </si>
  <si>
    <t>Advocacy, research, monitoring and trainings.</t>
  </si>
  <si>
    <t>Almaz Tazhybai</t>
  </si>
  <si>
    <t>204/1 Abdrahmanova St, Bishkek</t>
  </si>
  <si>
    <t>almaz@peremena.kg, tazhybai@gmail.com</t>
  </si>
  <si>
    <t>+996557 777 760</t>
  </si>
  <si>
    <t>Tazhybai is the executive director of the organization since 2003. He is experienced in providing trainings on leadership, communication skills. He also has substantial skills on monitoring and research.</t>
  </si>
  <si>
    <t>Youth, Education and Culture, Global Partnership for Achieving Sustainable Development, Human Rights, Rule of Law and Governance</t>
  </si>
  <si>
    <t>Development and improvement of indicators on efficiency of development.</t>
  </si>
  <si>
    <t>Small and Medium Enterprises</t>
  </si>
  <si>
    <t>Association for Promotion of Sustainable Development</t>
  </si>
  <si>
    <t>APSD, Hisar</t>
  </si>
  <si>
    <t>Poverty Eradication, Food Security and Nutrition/ Sustainable Agriculture, Global Partnership for Achieving Sustainable Development, Human Rights, Sustainable Consumption and Production (Including Chemical and Waste), Climate Change</t>
  </si>
  <si>
    <t>1. Attended 11th Asia pacific Round table meeting on Sustainable consumption and production on paving the way The Future We want on 19-20 May 2014 in Bankok .
2. Switch Asia Advisory Technical Committee meeting on 18 Nov. 2014 in Manilla, Philippines.
3. Policy Dialogue 2014 on Industry Resource Efficiency financing on 19-20 Nov. 2014 Manilla, Philippines.</t>
  </si>
  <si>
    <t>Meaning full participation and people empowerment in
society. All member of civil society to be activity Engage in the MDGS
and SDGS and accelerate implementation of all Sustainable
Development commitments. Eradicate the roots of poverty in equality
and exlclusion.
1. Reducing inequality securing social justice and eradicating poverty.
2. Democracy and Good Governance
3. Sustainable
4. Food and Sustainable Agriculture
Beneficiaries: Vulanable Marginalised community Rural, SC/ST,
Slum Area/ Women and Girls</t>
  </si>
  <si>
    <t>Association for Promotion Sustainable Development popularly
known as APSD, Hisar. APSD, Hisar is Non- Profit, Non Government
Organization (NGO). It came into being in 2000 under the societies
Registration Act of 1860. Since its inception APSD has been active
in sustainability action in Haryana. It has been working as a
catalyst between center, State Haryana Government and other NGO
Civil Society (CSO) and setup to sustainability in the civil society.</t>
  </si>
  <si>
    <t>Village Dhani Gujran P.O Puthi Mangal Khan Tehsil Hansi ( Hisar) HR 125033 - India</t>
  </si>
  <si>
    <t>na</t>
  </si>
  <si>
    <t>apsdhisar@gmail.com</t>
  </si>
  <si>
    <t>AIM &amp; OBJECTIVE
Achieve MDGS and SDGS advocating a right based approach
to sustainable development and promote sustainable development.
INTEREST AREA
Empowerment of marginalized community human rights,
Good Governance, Awareness Campaign.</t>
  </si>
  <si>
    <t>Empowerment of Marginalised Communities.
Awareness of Human Right Development
Environmental Sustainability</t>
  </si>
  <si>
    <t>MR. Mange Ram Adhana</t>
  </si>
  <si>
    <t>Village Dhani Gujran P.O Puthi mangal Khan Tehsil Hansi ( Hisar ) 125033 HR - India</t>
  </si>
  <si>
    <t xml:space="preserve">Member : Distt. Governing Body ATAMA Project Hisar
Member : Open Group UNECO Global citizenship Education 
Process
Nominated : Stake Holder Focal Point Asia UNEP
Influence Member : UN Beyond 2015
AINA Member : Addressing inequality Network Alliance
Member : CIVICUS ( World Alliance for citizen participation )
</t>
  </si>
  <si>
    <t>1. 11th Asia Pacific Round table Sustainable Consumption and Production on paving way The Future We Want 19-20 May 2014 Bankok, Thailand
2. Switch Asia advisory technical Committee meeting on 18 Nov. 2014, Manilla, Philippines.
3. Policy dialogue 2014 industrial resource efficiency and financing 19-20 Nov. 2014 Manilla, Philippines.</t>
  </si>
  <si>
    <t>Poverty Eradication, Food Security and Nutrition/ Sustainable Agriculture, Human Rights, Sustainable Consumption and Production (Including Chemical and Waste), Gender Equality and Women's Rights</t>
  </si>
  <si>
    <t>Advisor as good knowledge about local factor in India</t>
  </si>
  <si>
    <t>NGO Federation of Nepal</t>
  </si>
  <si>
    <t>NFN</t>
  </si>
  <si>
    <t>Sustainable Development Financing, Means of Implementation, Global Partnership for Achieving Sustainable Development, Regional and Global Governance</t>
  </si>
  <si>
    <t>NFN has been involved in UN process directly and indirectly since its establishment. NFN holds special consultative status of ECOSOC. It had been continuously working as a lead agency to mobilize and facilitate Nepalese CSOs to achieve MDGs since 2006 with taking supports from UNMC. Under which, the NFN led campaigns such as MDG Progress and Constituent Assembly Election in Nepal and MDGs and ESC Rights in Nepal. Similarly, the NFN had implemented Platform HD 2010 (2010-2011) under micro grant program of UNDP aiming to strengthen space of civil societies in national policy making and to localize MDG agenda in the country. NFN has been continuously engaging with UNRCHO in the country on behalf of entire CSOs on the agenda of MDGs, Post 2015 agenda and other national issues for last fifteen years. NFN organized Nepal National Consultation on Post-2015 Development Framework on 8 February 2012 in partnership with UNMC/UNDP and UN Country Team, which was the first national level consultation in the world on the post 2015 agenda. NFN represents in steering committees of several programmes supported by UNDP, such as Supporting Participatory Constitution Building in Nepal (SPCBN). Similarly, NFN has participated in two important events of UNESCAP such as Asia-Pacific Outreach Meeting on Sustainable Development Financing (10-11 June 2014, Jakarta) and Regional consultation on Accountability for the post-2015 Development Agenda (5-6 August 2014 Bangkok) respectively. NFN had also participated in South Asia level Consultation Meeting on Post 2015 agenda organized by SAARC, ADB, UNESCAP and UNDP jointly on 26-28 August 2014. Similarly, NFN has participated in Multi-stakeholder workshop on the review mechanism for the United Nations Convention against Corruption (UNCAC) held in Malaysia in February 2014. So, it is to be noted that NFN is a lead CSO in Nepal which deals on UNCAC affair as well.</t>
  </si>
  <si>
    <t>NFN envisions inclusive, democratic, prosperous and peaceful society. Objectives of the NFN are to (i) Promote autonomous civic space for sustainable peace, human rights and democracy, (ii) Promote gender equality and social inclusion, (iii) Advocate for deliberationsin policy designs and effective service delivery, and (iv)Influence international forums. Human rights, democratic governance, social inclusion, social justice, and gender equality are its core values.</t>
  </si>
  <si>
    <t>NFN is the National NGO Platform of Nepalese NGOs comprising 5,643 members affiliated. Established in 1991, NFN is an autonomous, non-profit, non-partisan, and voluntary organization. NFN has its own network throughout the country including 75 district chapters and 5 regional committees. It has a well equipped secretariat office in Kathmandu and its human resources are equally competent to carry on events and activities. Today, it has been evolved as a leading CSO network as it has been consistently facilitating and coordinating 21 different civil society networks, alliances and federations working in various thematic areas. NFN, on behalf of entire CSOs, represents in various forums/mechanisms under the government at centre and local level. NFN is also a member of National Development Council headed by Prime Minister. NFN is the member of CIVICUS, IFP, ADA, ADN, GCAP, CPDE, ROA. Now it is working as a council member of IFP and Steering Committee member of AGNA. Also it is the national focal organization of GCAP, Action/2015, Beyond 2015 and People's SAARC and it is coordinating various campaigns and mobilization for policy advocacy in the country.</t>
  </si>
  <si>
    <t>Budhanagar, Kathmandu Metropolitan City-10, Kathmandu, Nepal</t>
  </si>
  <si>
    <t>www.ngofederation.org</t>
  </si>
  <si>
    <t>info@ngofederation.org</t>
  </si>
  <si>
    <t>977-1-4782908</t>
  </si>
  <si>
    <t>977-1-4780559</t>
  </si>
  <si>
    <t>NFN focuses its activities i) to strengthen CSOs in promoting inclusive, democratic and just governance, and human rights; ii) mobilize citizens to fight against poverty and injustice and advocate for development effectiveness; iii) facilitate social movements to ensure and protect rights of poor, women and marginalized communities; and iv) to defend autonomy of civil society by building enabling environment.</t>
  </si>
  <si>
    <t xml:space="preserve">Main activities of the NFN are followings:
• Improving enabling environment for NGOs in the country
• Emphasis on capacity development of member organizations
• Enhance institutional good governance practices among the NGOs
• Policy advocacy/campaign on Post 2015 Sustainable development framework, aid effectiveness and good governance
• Lobby and advocacy for contemporary public concerns
• Improving functional relation and linkages with like-minded organizations
• Involve in research and development for the betterment of CSOs
</t>
  </si>
  <si>
    <t>Daya Sagar Shrestha</t>
  </si>
  <si>
    <t>Dhulikhel Municipality-5, Kavre, Nepal</t>
  </si>
  <si>
    <t>dayasagar@ngofederation.org</t>
  </si>
  <si>
    <t>Mr Shrestha is Executive Director of NFN, who has been associated for more than four years. He has MA degree in Sociology and MSc in Regional Development Planning Management. By profession he is development activist and he has long experience of working with UNDP. He has expertise in good local governance, community development and civil society mobilization. He has been continuously working as a focal person of NFN, who deals on MDGs, Post 2015 agenda and Policy issues. Mr Shrestha is familiar with principles of Development Justice and involved in the process of its advocacy.</t>
  </si>
  <si>
    <t>Mr Shrestha had participated in Asia-Pacific Outreach Meeting on Sustainable Development Financing (10-11 June 2014, Jakarta) and Regional consultation on Accountability for the post-2015 Development Agenda (5-6 August 2014 Bangkok) in last year. He has also participated in Multi-stakeholder workshop on the review mechanism for the United Nations Convention against Corruption (UNCAC) held in Malaysia in February 2014. NFN has appointed him as the focal person of the organization to deal on Post 2015 sustainable development agenda. He has been continuously sharing the information regarding the progress of UN process among the CSOs and civil society networks and also feeding the related government agencies. He enhanced his knowledge and skill regarding UN system and process, when he attended an intensive Training on Peace-Building in 2012 in Japan, which was jointly organized by UNV and HPC. According to his employment history, he also served the UNDP and also worked as UN volunteer. Moreover, he is also consistently in touch with RCEM, be updated himself with UN-ESCAP and other regional mechanisms/coalitions related with Post 2015 agenda since few years.</t>
  </si>
  <si>
    <t>Possible contributions to the regional CSO engagement with the UN System are followings:
• Provide evidence based thoughts on behalf of LDCs and LLDCs
• Represent on behalf of entire CSOs of the country
• Share information on experiences and learning for taking logical decisions
• Domestication of decisions of RCEM
• Coordinate and mobilize the CSOs in the country and lead country process
• Provide adequate supports to strengthening APRCEM</t>
  </si>
  <si>
    <t>Universiti Putra Malaysia</t>
  </si>
  <si>
    <t>UPM</t>
  </si>
  <si>
    <t>Health and Population Dynamics, Sustainable Cities and Human Settlement, Gender Equality and Women's Rights</t>
  </si>
  <si>
    <t>Sub-Regional</t>
  </si>
  <si>
    <t>Sixth Asian and Pacific Population Conference (6th APPC) - applicant is a researcher based in Universiti Putra Malaysia.</t>
  </si>
  <si>
    <t>* To be a research institute focusing on refugee health issues, including sexual and reproductive health and rights, nutrition, and settlement in a host country.</t>
  </si>
  <si>
    <t>Universiti Putra Malaysia (UPM) is one of the top four Research Universities (RU) in Malaysia. It aims to benefit the community by conducting community-based research to solve community issues faced in the modern world.</t>
  </si>
  <si>
    <t>Universiti Putra Malaysia, 43300 UPM Serdang, Malaysia.</t>
  </si>
  <si>
    <t>www.upm.edu.my</t>
  </si>
  <si>
    <t>Refugee and displaced populations</t>
  </si>
  <si>
    <t>Conduct health research to obtain data for national and sub-regional policy making with regards to migrant issues, formulate, and test effectiveness of health interventions locally for displaced populations.</t>
  </si>
  <si>
    <t>Juliana Ooi Sue May</t>
  </si>
  <si>
    <t>2060, Jalan 18/40B, Taman Sri Serdang</t>
  </si>
  <si>
    <t>julianaooisuemay@gmail.com</t>
  </si>
  <si>
    <t>Juliana is a researcher at UPM and a youth volunteer with the International Planned Parenthood Federation (IPPF). She has been involved in sexual and reproductive health and rights research 7 years ago, working with PMSEU (poor, marginalised, socially excluded, and underserved) communities, including young sex workers, transsexuals, people living with HIV, drug users, refugees living in Malaysia, and young juveniles. She conducts research and health interventions with these communities.</t>
  </si>
  <si>
    <t>Juliana was the national representative to the 6th Asian and Pacific Population Conference at Bangkok, representing Malaysia. She has contributed in the young people component of the the draft APPC document that was presented, on behalf of the young people from non-governmental organisation involved in sexual and reproductive health and rights work in Malaysia.</t>
  </si>
  <si>
    <t>Health and Population Dynamics, Needs of Countries in Special Situations, Gender Equality and Women's Rights</t>
  </si>
  <si>
    <t>Juliana has research experiences with PMSEUs, involves in consultations with youth representatives from 26 East, South East Asia, and Oceania region and countries with her involved in IPPF ESEAOR; she is able to conduct cross cultural research for a region as diverse as Asia, and summarise the findings in a bigger picture to feed in to the UN system.
She has immense experience in working with refugees and asylum seekers. She works closely with refugee leaders in Malaysia in providing health intervention programmes.</t>
  </si>
  <si>
    <t>Mindanao Microfinance Council</t>
  </si>
  <si>
    <t>MMC</t>
  </si>
  <si>
    <t>Poverty Eradication, Employment, Decent Work and Social Protection, Sustained and Inclusive Economies, Sustainable Development Financing, Disaster Risk Reduction</t>
  </si>
  <si>
    <t>No involvement yet with UN and other UN meetings but is willing to engage in the coming days or months, as soon as accreditation is finally approved or being invited by any UN activities, programs and/or meetings.</t>
  </si>
  <si>
    <t xml:space="preserve">MMC is committed to the following objectives:
The Mindanao Microfinance Council shall be a sustainable and effective network of microfinance institutionsworking together towards poverty reduction Mindanao and in the Philippines in general.
Mission
To strengthen member institutions in delivering effective financial and capability development services to the poor and to develop them into effective catalysts of economic and social development of Mindanao and the Philippines in general.
1. Increased access of the poor in Mindanao and the Philippines in general to microfinance services and capability building assistance that shall enable them to pursue economic opportunities and income generating activities in order to reduce poverty. This shall be done through MMC’s network of MFIs.
2. Developed high performing Mindanao Microfinance Institutions that are able to contribute significantly to the economic and social development of Mindanao and the Philippines.
3. Established a strong, sustainable and responsive microfinance network that shall be the partner of choice of government and private organizations in implementing poverty reduction programs in Mindanao and in the Philippines in general
</t>
  </si>
  <si>
    <t>MMC is a network of Microfinance Institutions (MFIs) in Mindanao and is expanding to reach other institutions throughout the Philippines. MFI is any thrift bank, rural bank, cooperative rural bank, cooperative, mutual benefit association (MBA), secondary/tertiary cooperative, NGO network, business development service (BDS) facilitator and/or provider and other duly organized non-government organization (NGO).</t>
  </si>
  <si>
    <t>Door#6 2nd Flr., ATU Plaza Bldg. 2, Gov. Duterte St., Davao City, Philippines</t>
  </si>
  <si>
    <t>In the Process of Making New Website</t>
  </si>
  <si>
    <t>jessiejameslacabamarcellones@gmail.com</t>
  </si>
  <si>
    <t>Poverty reduction/eradication. To strengthen member institutions in delivering effective financial and capability development services to the poor and to develop them into effective catalysts of economic and social development in Mindanao and in the Philippines in general.</t>
  </si>
  <si>
    <t>Building Resources in Developing Greater Effectiveness of Social Enterprises (BRIDGES)
MMC-BRIDGES is both a technical assistance program and a knowledge management program aimed primarily at developing people and systems and to align them with the organization’s strategies and objectives in order to accomplish desired results.
MMC-BRIDGES focuses on four primary management function – People Management Function, Finance Function, Operations Function, and Marketing Function and how these functions can be aligned with the MFI’s ‘SOCIAL GOALS’ and ‘STRATEGIES’ to help it effectively achieve the institution’s Vision-Mission-Objectives. 
Microfinance Access Project in Frontier Communities (MAP-FC)
MMC is initiating the MICROFINANCE ACCESS PROJECT (MAP) which aims to increase the access of poor families in frontier areas and in the poorest provinces in Mindanao to microfinance services and capability building assistance to enable them to pursue economic opportunities and income generating activities. It is hoped that by providing poor families with access to financial and non-financial services provided by MFIs, we can expect a significant reduction in poverty in Mindanao and in the Philippines in general.
Savings and Micro-Insurance Promotions Program (SMIPP)
MMC is in partnership with Country Bankers Life Insurance Corp., Pioneer Life Inc., Bankers Assurance Corporation and RBT-MBA,by working together to promote savings and micro-insurance among MMC Members. Specifically, these micro-insurance products are customized to the needs of microfinance clients and capability of MMC MFI Members to offer savings and micro-insurance for the poor.</t>
  </si>
  <si>
    <t>Jessie James L. Marcellones</t>
  </si>
  <si>
    <t>Jessie James L. Marcellones is currently the Network Coordinator of Mindanao Microfinance Coucil based in Davao City, Philippines starting in February of 2015.
Jessie James L. Marcellones, from the Philippines in the Asia and the Pacific region, was the Tunza Youth Advisor of UNEP from August 2007- August 2009. After serving for two years, he is serving as Youth Mentor of UNEP under its TUNZA program.
He was part of the editorial committee of UNEP's Geo-5 for Youth, which was published and launched on Feb 2013 at UNEP Headquarters in Nairobi, Kenya.
Starting in October of 2011 until 2014, he served as member of the core group of UNEP Asia Pacific Major Groups and Stakeholders.
Jessie James was the youth mentor of the Asia Pacific Youth Environmental Network, South East Asia Youth Environmental Network, Philippine Youth Environmental Network and other Tunza Youth Networks in Asia and the Pacific Region. He represented the youth at UNEP Governing Council/Global Ministerial Conference of UNEP in international negotiations. He participated UNEP international negotiations which were held in Nairobi, Kenya last Feb. 2008 and
2009.
He is a member of YOUNGO, the youth constituency at the United Nations Framework Convention on Climate Change. He participated the UNFCCC COP 15 last Dec. 2009 in Copenhagen, Denmark. He was also present during the UNFCCC COP 13 in Bali, Indonesia.
He was the commitment topic leader of the Clinton Global Initiative University under the US former President Clinton Foundation in 2010.
He was a member of the Civil Society Organizations at UNEP representing the Youth. He participated in 2008, 2009, 2010 UNEP Regional Consultation Meetings, which were held in Seoul, Republic of Korea, Sydney, Australia, and Astana, Kazakhstan respectively.
He won an international award from World Youth Summit Award for his project MRP Green Project which is co-organized by UN Global Alliance for ICT and Development (UN GAID), MDGs, Taking It Global, Jugend Land Salzburg. The award was given in Monterrey, Mexico.
He was a founding member of Asian Youth Environmental Network, which works on Climate Change and Biodiversity. He participated and was one of the speakers during international meetings which were held in Nagoya and Osaka Japan, Seoul and Daejeon South Korea, Singapore, Bali Indonesia and Bangkok Thailand.
He was invited as speaker in international climate change forum which were held in Osaka, Japan, Nagoya, Japan, Leverkusen, Germany, Oslo, Norway, Brasilia, Brazil.
He is an Eagle Scout (the highest award given to a Senior Scout) of the Boy Scouts of the Philippines (BSP) as well as a member of the Ten Outstanding Boy Scout of the Philippines Association (TOBSPA) and Bayer Young Environmental Envoy (BYEE)- Philippines, whom he helps to implement environmental protection activities among the people living in the country. Hence, he has organized tree planting campaign, information and educational drive on climate change, and youth forum, not just locally but internationally. He is active in creating more youth networks in the local, national, and international level. He is also involved in climate negotiations under UNFCCC!
He was a Parliamentarian under the National Youth Commission of the Republic of the Philippines! He participated the Sixth National Youth Parliament!
Jessie James graduated college last 2007 with a Bachelor's degree in Communication Arts at the University of the Immaculate Conception. In 2012, he received his Law Degree (LL.B) at the University of Mindanao Law School! He is a member of the Association of Law Students of the Philippines!
He wants to be involved in the formation of an effective network in order to work hand in hand with other countries especially in the implementation of the environmental projects toward sustainable development.
Jessie James was born on 17 November 1986.</t>
  </si>
  <si>
    <t>UNEP Asia Pacific Civil Society Consultation
Sep 2013
Phnom Penh, Cambodia
Youth Advisor and Representative, UNEP Civil Society Group
2007 to present
Asia Pacific Civil Society Regional Core Group
UNEP Asia Pacific Consultation Meeting
In Nov 2012
Kathmandu, Nepal
Speaker on "UN Post-2015 Agenda"
UNEP Major Groups and Stakeholders Conference 2011
In Oct 2011
Seoul, South Korea
UN DESA, UNESCAP Capacity Building Workshop
In Oct 2011
In preparation for the Asian and the Pacific Regional Preparatory Meeting for UN CSD 2012 or Rio + 20, Seoul, South Korea
UNESCAP Asian and the Pacific Regional Preparatory Meeting for UN CSD
In Oct 2011
In preparation for UN Conference on Sustainable Development or Rio 2012 or Rio + 20 in Brazil, Seoul, Korea
UNEP Tunza Children and Youth International Conference
Sep 2011 to Oct 2011
UNEP Children and Youth Conference Spotlights Job Opportunities in a Green Economy, Bandung, Indonesia
UNEP Tunza 5th Southeast Asia Youth Environmental Network Conference
In Jan 2011
Singapore, Singapore
UN ESCAP 6th Ministerial Conference on Environment and Development
In Nov 2010
UNEP Asia Pacific Civil Society Consultation Meeting, Astana, Kazakhstan
United Nations Framework Convention on Climate Change (UNFCCC-COP 15)
In Dec 2009
Copenhagen, Denmark
UNEP Tunza International Youth Conference
In Aug 2009
Seoul, South Korea
UNEP Global Youth Gathering
In Feb 2009
United Nations Office in Nairobi (UNON) and UNEP Headquarters, Nairobi, Kenya
UNEP Governing Council/Global Ministerial Meeting
In Feb 2009
United Nations Office in Nairobi (UNON) and UNEP Headquarters, Nairobi, Kenya
UN Seal the Deal
In 2009
UN-wide Seal the Deal Campaign for COP 15 in Copenhagen, Denmark, dubbed as "Seal the Deal in Copenhagen; Power Green Growth, Protect the Planet."
UNEP Asia Pacific Civil Society Consultation Meeting
In Oct 2008
Sydney, Australia, UNEP Asia Pacific Consultation for Major Groups and Stakeholders on International Environmental Governance
UNEP Global Youth Gathering
In Feb 2008
United Nations Office in Nairobi (UNON and UNEP Headquarters, Nairobi, Kenya
United Nations Framework Convention on Climate Change (UNFCCC-COP 13)
In Dec 2007
Bali, Indonesia
UNEP Tunza 3rd Southeast Asia Youth Environmental Network Conference
In Dec 2007
Bali, Indonesia
UNEP Asia Pacific Civil Society Consultation Meeting
In Oct 2007
Seoul, South Korea
UNEP Tunza International Youth Conference
Aug 2007 to Sep 2007
Leverkusen, Germany
Youth Advisor, UNEP Tunza Youth Advisory Council
2007 to 2009</t>
  </si>
  <si>
    <t>Poverty Eradication, Employment, Decent Work and Social Protection, Youth, Education and Culture, Sustained and Inclusive Economies, Macroeconomic Policies, Sustainable Development Financing, Global Partnership for Achieving Sustainable Development, Climate Change, Rule of Law and Governance</t>
  </si>
  <si>
    <t>Creation of effective, sustainable, and desirable CSOs's engagement within the UN System through sustainable collaboration, networking, and capacity building.</t>
  </si>
  <si>
    <t>Universal Ministries of the King's College</t>
  </si>
  <si>
    <t>UM.KC.</t>
  </si>
  <si>
    <t>Youth, Education and Culture, Energy, Human Rights, Climate Change, Conflict Prevention, Post Conflict Peace Building and the Promotion of Durable Peace</t>
  </si>
  <si>
    <t>2014 International Day of Persons with Disabilities</t>
  </si>
  <si>
    <t xml:space="preserve">The institution offers only educational programs that prepare students for religious vocations as ministers, professionals, or laypersons in the categories of ministry, counseling, theology, education, administration, music, fine arts, media communications, or social work. 
Each degree title includes a religious modifier that immediately precedes, or is included within, any of the following degrees: Associate of Arts, Associate of Science, Bachelor of Arts, Bachelor of Science, Master of Arts, Master of Science, Doctor of Philosophy, and Doctor of Education. The religious modifier is placed on the title line of the degree, on the transcript, and whenever the title of the degree appears in official school documents or publications.
The duration of all degree programs offered by the institution is consistent with the standards of the Commission for Independent Education as set forth in Rule 6E2.004(4), F.A.C.
</t>
  </si>
  <si>
    <t xml:space="preserve">The Universal Ministries is a nondenominational church founded in the truth of accepting the rights of all to follow their own personal beliefs without our intervention. We uphold the First Amendment of the Constitution of the United States of America, and the right of the individual to legally worship as they please. We uphold the Federal law that provides each church with the inalienable right to establish legal clergy and to appoint legal ministers within that establishment.
The Universal Ministries will ordain anyone that requests ordination within our Doctrines and Church Articles. Requests may be made online or through postal mail with actual ordination being granted through the Milford, Illinois church, though you do not have to be present as you grant us your permission to hold a defector ceremony on your behalf, followed by electronic return proclamation email to all that provide an email address. Requests within our articles and doctrines will be honored, and you will be ordained within them. Ordination is the right of all legal churches to establish within the doctrines and bylaws of the church and is not limited only to the opinions of some churches as to whom can be ordained. All ministers of legal churches have the same authority in the laws of this nation. In 1517, Martin Luther stated that all men (women included today) have the God given right to Baptize and are therefore as well of the priesthood of God. Jesus said that all that accept him are of His priesthood. Buddha shared that all that become enlightened have found God. All paths share God's acceptance and Love that we may all serve in faith.
We founded the Universal Ministries independently of other churches in order to be a truly independent nondenominational church with non denominational ordination that complies with the laws of all States. With members sharing in several denominations and faiths we created the Universal Ministries to encompass all beliefs, and invite all members to contribute to our weekly sermons and programs. We build this church through our spiritual sharing, that others may find the wonders of religious enlightenment.
The Doctrine of this Ministry that we "Do what is right, live fruitful lives, be true to ourselves and the God each of us worship, while causing no harm to others, and accept the individual's right to worship as they see fit within the laws of their respective countries."
Through the expansion of our current and future membership we will share the beliefs of many forms of enlightenment. We invite not just Christians, but the Jewish, Islamic Moslems, Hindus, Buddhists, Episcopalians, Baptists, Catholics, Quakers, Methodists, Presbyterians, Wiccans, Pagans, Bahai, and all others to join us in our individual search for enlightenment.
We acknowledge that spiritual growth comes from finding the truth in our individual ways throughout life. Each of us must find our own Holy Grail. Through our Statement of Faith, our Articles of Association, the doctrines of this church, and our desire to share, the Universal Ministries is willing to share with everyone that wishes the benefits of our organization.
</t>
  </si>
  <si>
    <t>10 Fairway Drive Deerfield Beach, Florida 33441 United States / 99 moo 6 Houyshai Sankamphaeng Chiangmai 50130 Thailand</t>
  </si>
  <si>
    <t>drnoppadol.wordpress.com</t>
  </si>
  <si>
    <t>noppadol@umthailand.org</t>
  </si>
  <si>
    <t>1-941-296-0107</t>
  </si>
  <si>
    <t>66-53248-413</t>
  </si>
  <si>
    <t xml:space="preserve">We acknowledge that spiritual growth comes from finding the truth in our individual ways throughout life and accepting ordination to better serve. Each of us must find our own Holy Grail. Through this statement of our faith the Universal Ministries willing share with everyone that wishes, to ordain with us and the benefits of our organization.
1. We believe in a non-hierarchical, non-denominational form of Church organization where the ministries are independent affiliates of the whole, building and expanding the various faiths of God here on earth. There is only one authority of the Church, to serve man as a source to higher deity. No one ministry is more important than another, as we are co-laborers working together as we fulfill our life destinies in ministry together.
2. We believe all ministries should receive one another without prejudice or opinion, but with openness of beliefs and the desire to pass forward faith as persons of goodwill serving a higher purpose.
3. We believe we should not only be accountable to God, but also to one another in our works and beliefs of this world and the next.
4. We believe we must have the ability to instruct, as well as the ability to receive teaching and instruction from one another. As humanity seeks the unattainable knowledge of wisdom and God, no man shall know the complete revelation of either, yet must seek both if we are to mature spiritually. No revelation is greater than the last, yet each revelation will build from the last to the next, bringing greater clarity of the things which are to come.
5. We believe as ministers that we are not to condemn others, but to lead others through compassion and love, and to receive correction when it is given in compassion and love. We must be able to confess our sins to one another without fear of condemnation. We realize we are human and are bound to make mistakes, yet it is through faith, knowledge and spiritual awareness that we learn from those mistakes, which helps us to grow into the fullness of God's high calling.
6. We believe that as ministers we must come to the aid and defense of other ministries that all may serve a higher purpose. We dare not turn our backs on humanity and mans' work when in need just as we dare not turn our backs to God's work. We work to overcome the challenges, which lay before each of us.
7. We believe we fulfill a position in spiritual faith as we serve God in this world, which is a position of servant leadership. Our destiny is to serve with compassion, love and spiritual faith of our beliefs, remembering to always bring comfort, aid and encouragement to all that come to us for help. We are to heal, give shelter, feed the hungry and to preach the Word of the God we worship. Through the unity of believing and working in the miraculous of the spirit, we pass onward the faith as shared to each of us.
8. We believe that as ministers we are to love one another as we serve all in faith and spiritual fulfillment. Religiousness is a state of personal progression in God and not simply a place in mans' church. We serve man through God as God's servants.
</t>
  </si>
  <si>
    <t xml:space="preserve">The Apostles’ Creed
I believe in God the father almighty. Maker of heaven and earth: And in Jesus Christ His only Son our Lord. Who was conceived by the Holy Ghost.
Born of the Virgin Mary: Suffered under Pontius Pilate. Was crucified. Dead. and buried: He descended into hell, The third day He rose again from the dead; He ascended into heaven, And sited on the right hand of God the Father Almighty: Form thence He Shall come to judge the quick and the dead. I believe in the Holy Ghost: The Holy catholic church: The communion of Saints: The Forgiveness of sins: Resurrection of the body: And the life everlasting. Amen.
Main Activities
According to the Universal Ministries of the King’s College, the Institute of Universal Independent Religious Education, the Board of Trustees, Florida, United State of America has reached a meeting resolution for the commitment. 
This year of 2015-2030, the institute has the commitment for an Acknowledgement of Spiritual Leadership toward the individual who acts virtually, holds religious heart and public consciousness as many as performs great numbers of usefulness with endurance for others and achieves with admiration, honors and praise. He deserves a person of good deeds for the universal society of the World. 
</t>
  </si>
  <si>
    <t>Elder Noppadol Konkam</t>
  </si>
  <si>
    <t>99 MOO 6 HOUYSHAI</t>
  </si>
  <si>
    <t>dr.noppadol@gmail.com</t>
  </si>
  <si>
    <t>Curriculum Vitae Professor Honorary Cuasa Elder Noppadol Konkam (PhD)
1. Biography
Name / Surname : Noppadol Konkam
Day / month / year of Birth : 28 March 1972 (age 41 yearsold.)
Nationality / religion : Thai / Christian.
Status : Single.
Name of Father / Mother : Mr.Jumpol / Mrs Supan.
Blood group : AB
Occupation : Farmer / Academic / Political activator.
Hometown : Sankamphaeng,Chiang Mai.
Current Address : 99 Moo 6 Baan DoiSiew,Huay Sai Subdistrict
Sankamphaeng district, ChiangMai, TH. 50130.
Phone number : +66823827199 , +66916351339
Fax number : +6653248413
E-mail : dr.noppadol @ gmail.com.
2. Education background
1984 Elementary School Grade 6 Pa Tung School (B.E.2527)
1987 Secondary school Grade 3 Sankamphaeng Schools (B.E.2530)
1989 Certificate of English for communication Cambridge University U.K.
1990 High school education No formal Education center ChiangMai (B.E.2533)
1994 Bachelor of Theology Crown University USA.
1996 Master of Theology Notre Dame University USA.
1996 Master of Arts University of Birmingham GB.(Distance Learning)
2000 Doctor of Philosophy Crown University Tennessee USA.
2005 Doctor of Divinity. The Universal Ministries of Illinois University USA.
2005 Bachelor of Business Administration Bangkok University Thailand.</t>
  </si>
  <si>
    <t>Youth, Education and Culture, Sustained and Inclusive Economies, Energy, Human Rights, Climate Change, Forests and Biodiversity</t>
  </si>
  <si>
    <t>yes</t>
  </si>
  <si>
    <t>FRESHWATER ACTION NETWORK SOUTH ASIA</t>
  </si>
  <si>
    <t>FANSA</t>
  </si>
  <si>
    <t>Bangladesh, India, Pakistan, Nepal and Sri Lanka</t>
  </si>
  <si>
    <t>Poverty Eradication, Water and Sanitation, Human Rights, Sustainable Cities and Human Settlement, Climate Change</t>
  </si>
  <si>
    <t>Sanitation and Water for All, SACOSAN</t>
  </si>
  <si>
    <t>As part of End Water Poverty Campaign and Beyond 2015 platforms coordinating the voices of about 450 CSOs from South Asia and feed their consolidated views into Post 2015 SDGs process. FANSA attended the MDG review summit of UN in 2010 and fed CSOs assessment of the progress.</t>
  </si>
  <si>
    <t xml:space="preserve">FANSA is committed to achieve "A world where water is respected and protected by all as an essential resource for all forms of life and where universal access to water and sanitation is achieved responsibly, equitably, inclusively and with dignity."
We work to empower citizens and civil society organisations to engage effectively and collectively support and/or influence policies, processes and institutions responsible for the realisation of the right to water and sanitation, as well as hygiene promotion, and other factors that are most likely to influence WASH outcomes in the South Asia region.
</t>
  </si>
  <si>
    <t xml:space="preserve">Freshwater Action Network South Asia (FANSA) is a network of mostly grassroots CSOs from across four countries of South Asia-Bangladesh, India, Nepal and Pakistan. FAN’s unique characteristic is the ability to link local civil society organisations across South Asia to the international arena and offer a platform where they have been able to influence key political agendas which has consistently been achieved on a small budget with a small team.With over 450 grassroots activists from across the region having hands-on experience in evolving solutions to the problems in WASH sector, we are now a recognised forum for representing communities’ voices at all levels and facilitating local to global to local linkages. Some of the our notable collective achievements have been; 
Holding governments accountable and responsive to WASH needs of the local communities
Working with governments to enhance service delivery efficiency
Creating a pool of advocates championing issues on human right to water and sanitation , IWRM and climate change
Influencing the South Asian Conferences on Sanitation (SACOSAN III, IV and V) through increased opportunities of participation for CSOs and community leaders, presenting civil society assessment and peoples’ perspectives of sanitation progress in the region. These efforts highly influenced in the formulation of ministerial declarations.
Widely disseminating the sanitation commitments made by the national governments at these SACOSANs to communities to ensure continued advocacy for improved sanitation. 
</t>
  </si>
  <si>
    <t>R. MURALI Regional Convenor, FANSA H.No.2-17-127/4, First Floor, East Kalyanpuri Uppal, HYDERABAD-500039 India Tel: +91-40-64543830 Mobile: +91-9849649051 Email: convenor@fansasia.net</t>
  </si>
  <si>
    <t>www.freshwateraction.net</t>
  </si>
  <si>
    <t>convenor@fansasia.net</t>
  </si>
  <si>
    <t>+91 4064543830</t>
  </si>
  <si>
    <t>0091 40 64543830</t>
  </si>
  <si>
    <t>Universal access to safe water and sustainable sanitation with particular emphasis on the rights and entitlements of the poor and most marginalised communities.</t>
  </si>
  <si>
    <t xml:space="preserve">Priority work areas that FANSA is focusing for the period 2012-16 are: 
1. Human right to water and sanitation, to promote a strong and vibrant peoples movement towards achieving the rights with particular emphasis on respecting, protecting and fulfilling water and sanitation needs of the poor and marginalised.
2. Sector governance, to enhance capacities of civil society and community organisations for effective engagement with national governments to increase accountability, transparency, responsiveness and capacity of the agencies responsible to deliver WASH needs of the people.
3. Equity and Inclusion, to develop enabling conditions for the poor, vulnerable and marginalised populations to significantly improve their access to basic water and sanitation services.
4. Climate Change, to enhance learning and engagement opportunities for FANSA members to drive WASH priorities into Climate Change adaptation strategies. 
5. Increased recognition and visibility, to build on the current strengths and develop FANSA as a vibrant, democratic and highly valued CSO network championing water and sanitation services for all with a human rights perspective. 
</t>
  </si>
  <si>
    <t>Ramisetty Murali</t>
  </si>
  <si>
    <t>0091 9849649051</t>
  </si>
  <si>
    <t>91-40-64543830</t>
  </si>
  <si>
    <t>Ramisetty Murali is the South Asia Regional Convenor of FANSA, a network of CSOs and individuals working on Hygiene, Sanitation and Water issues in Bangladesh, India, Nepal, Pakistan and Sri Lanka and works in collaboration with several international bodies to represent grassroots voices at the key policy making fora. FANSA aims to improve governance in WASH sector by strengthening the role of Civil Society in decision making at all levels and working towards recognition ad realization of Right to water and sanitation. Made very good contribution in securing commitments from the National Governments in south Asia and holding them to account for the progress on the same so as to end water and sanitation crisis. Murali has also been actively involved in the work of Modern Architects For Rural India (MARI) an NGO started in 1988 by young professionals to pursue community empowerment based approaches of rural development</t>
  </si>
  <si>
    <t>Represented FANSA at the UN MDGs review summit in 2010 and also presented the CSOs statement on behalf of the Global CSOs community present at that high level meeting. Represented CSOs position at WASH sector ministers meeting organized by SWA in April 2014. Presented CSOs postion on sanitation at SACOSAN V, Intergovernmental meeting of the South Asian governments in October 2013</t>
  </si>
  <si>
    <t>Poverty Eradication, Food Security and Nutrition/ Sustainable Agriculture, Water and Sanitation, Human Rights, Sustainable Cities and Human Settlement, Climate Change, Disaster Risk Reduction, Forests and Biodiversity, Gender Equality and Women's Rights</t>
  </si>
  <si>
    <t>Keeping 450 CSOs in 5 countries of South Asia informed of the post 2015 SDGs finalization process in UN, feed their consolidated views at the National, Regional and UN level. Focused contribution in the areas of Water and Sanitation, Food Security, Human Rights, gender and social equity in development and robust monitoring and accountability frameworks to track the progress on SDGs.</t>
  </si>
  <si>
    <t>Asian Solidarity Economy Council</t>
  </si>
  <si>
    <t>ASEC</t>
  </si>
  <si>
    <t>Poverty Eradication, Food Security and Nutrition/ Sustainable Agriculture, Employment, Decent Work and Social Protection, Youth, Education and Culture, Sustained and Inclusive Economies, Macroeconomic Policies, Sustainable Development Financing, Global Partnership for Achieving Sustainable Development, Sustainable Consumption and Production (Including Chemical and Waste), Alternative economies</t>
  </si>
  <si>
    <t>UN Task Force on Social &amp; Solidarity Economy</t>
  </si>
  <si>
    <t xml:space="preserve">-UN Research Institute of Social Development "International Conference, on Potentials &amp; Limits of Social &amp; Solidarity Economy", May 2013, Geneva
-UN Working Group on Sustainable Development Goals, UNHQ, New York, Feb 2014
-UNESCAP Asia-Pacific Outreach Meeting on Sustainable Devt Financing, June 2014, Jakarta
-UN Office for South-South Cooperation "Global South-South Expo 2014", November 2014, Washington DC
</t>
  </si>
  <si>
    <t>- Promote social and solidarity economy towards an inclusive, resilient and sustainable development 
- Foster dialogue with civil society organizations, governments, and international development agencies on policies supportive of inclusive, resilient and sustainable development
- Strengthen value chains of solidarity-based community enterprises</t>
  </si>
  <si>
    <t>- ASEC is an alliance of development-oriented NGOs that operate and manage solidarity-based community enterprises (SBCEs) or provide support (financing, marketing, business development services) to SBCEs
- 36 partner organizations in 15 countries of Asia
- Offices in Manila, Jakarta, &amp; Kuala Lumpur. Focal points in India, Japan, Nepal, and Thailand.
- Funding largely from research and capacity-building projects supported by international development agencies
- Conducts the Asian Solidarity Economy Forum once every two years 
- ASEC is also called "RIPESS-Asia", being the member continental network in Asia of RIPESS (Reseau Intercontinental de Promotion del' Economie Sociale Solidaire)</t>
  </si>
  <si>
    <t>57 Diamond St., Northview 1, Batasan Hills, Quezon city, Philippines</t>
  </si>
  <si>
    <t>www.ripess.org; www.facebook.com/RIPESSGlobal</t>
  </si>
  <si>
    <t>asecphils@gmail.com</t>
  </si>
  <si>
    <t>Not available</t>
  </si>
  <si>
    <t>Strengthening of value chains of solidraity-based community/ social enterprises</t>
  </si>
  <si>
    <t>- Roundtable discussion on social solidarity economy (SSE), conducted by ASEC offices &amp; focal points on regular (monthly, quarterly) basis
- Asian Solidarity Economy Forum, ASEF (once every two years, since 2007). In 2015, ASEF will be conducted on April 25, 2015 in Kuala Lumpur in conjunction with the ASEAN Summit
- Training programs for SSE practitioners
- Research on SSE</t>
  </si>
  <si>
    <t>Benjamin Quinones, Jr.</t>
  </si>
  <si>
    <t>Senior Citizen (60+ years)</t>
  </si>
  <si>
    <t>benquinonesjr@gmail.com</t>
  </si>
  <si>
    <t>-Was chief economist of Technical Board for Agricultural Credit at Central Bank of the Phil, 1977-85
- Served as Secretary General of Asia Pacific Agricultural &amp; Credit Assn (APRACA) at UN-FAO Regional Office for Asia &amp; the Pacifc, 1985-1992
- Served a Program Coordinator for Poverty Alleviation of Asian &amp; Pacific Development Centre (APDC) in Kuala Lumpur, 1996-2003 (intergovernmental organization under supervision of UN-ESCAP until its closure in 2003)
- Established the Coalition of Socially Responsible Small &amp; Medium Enterprises in Asia in 2004, which was re-registered under a new name as "Asian Solidarity Economy Council" in 2013.</t>
  </si>
  <si>
    <t>- Worked on APRACA projects with UN-FAO, IFAD, &amp; UN-ESCAP 1985-1992
- Worked on APDC projects with UNDP and UN-ESCAP, 1996-2003
- After APDC, worked on consultancy projects with IFAD &amp; UNCTAD 
- Currently working with ILO on south-south &amp; triangular cooperation to promote the Decent Work Agenda with focus on social solidarity economy</t>
  </si>
  <si>
    <t>Poverty Eradication, Food Security and Nutrition/ Sustainable Agriculture, Employment, Decent Work and Social Protection, Youth, Education and Culture, Sustained and Inclusive Economies, Sustainable Development Financing, Global Partnership for Achieving Sustainable Development</t>
  </si>
  <si>
    <t>- Integration of relevant UN policies/ programs into the on-going continental and national level dialogues of ASEC
- Collaboration with other CSOs in strengthening value chains of solidarity-based community / social enterprises
- Sharing of research findings on social solidarity economy best practices in Asia
- Collaboration in developing and implementing south-south &amp; triangular cooperation activities among SSE practitioners &amp; advocates</t>
  </si>
  <si>
    <t>Rural Development Organization</t>
  </si>
  <si>
    <t>RDO</t>
  </si>
  <si>
    <t>Pakistan</t>
  </si>
  <si>
    <t>Poverty Eradication, Food Security and Nutrition/ Sustainable Agriculture, Water and Sanitation, Youth, Education and Culture, Health and Population Dynamics, Energy, Global Partnership for Achieving Sustainable Development, Human Rights, Regional and Global Governance, Climate Change, Disaster Risk Reduction, Gender Equality and Women's Rights, Conflict Prevention, Post Conflict Peace Building and the Promotion of Durable Peace, Rule of Law and Governance</t>
  </si>
  <si>
    <t xml:space="preserve">1.Participated in the RIO+20 Conference on Sustainable Development at Rio de Janeiro, Brasil 18-20 June, 2012
2. Participated in ECOSOC NGOs committe meeting held at UN Headquarter in New York, January 2012 
</t>
  </si>
  <si>
    <t>To empower marginalized communities especially women, youth and disabled focusing on awareness raising, advocacy, community participation, gender main streaming, improved livelihood and access to basic facilities.</t>
  </si>
  <si>
    <t xml:space="preserve">Rural Development Organization (RDO) is a non-partisan, non-governmental public interest/humanitarian organization working in Pakistan since 1997 to uplift the marginalized segments of society by improving their socio-economic condition through community empowerment. The great stress of the era is to reach and address the needs of the vulnerable population everywhere in the World at large and the region in particular for helping the marginalized and poverty ridden communities. 
RDO is working with innovative approaches for sustainable development as well as in critical situations such as natural calamities and disasters at gross root level to get the affected communities out of quagmires and help them rehabilitate towards routine life. RDO works through a chain of community groups and volunteers in different communities to facilitate the local population to contribute in eradicating the prevailing situation of poverty and social distress. The purpose of the organization is to provide assistance to groups, communities and especially to children, women, elders and people with disability to make them able to fight against illiteracy, hunger, homelessness, exploitation, abuse and to work for positive behavioral change
</t>
  </si>
  <si>
    <t>House 42, Street 23, F-10/2, Islamabad, Pakistan</t>
  </si>
  <si>
    <t>www.rdopk.org</t>
  </si>
  <si>
    <t>amir@rdopk.org</t>
  </si>
  <si>
    <t>Youths
Women
Children 
Conflict and disasters affected population
Aged Persons and Persons with Disabilities</t>
  </si>
  <si>
    <t xml:space="preserve">Capacities of men and women built through Training on CBDRM community action plans developed by using the approaches of CBDRM e.g. identified local hazards and prioritized, hazards mapping developed, history of local disaster recorded, capacities and vulnerability assessment conducted through wealth ranking, seasonal calendar, livelihood opportunities, networking and linkages with support organizations, mitigation and preparedness measures identified and incorporated in Community Action Plans. 
Village Disaster Management Committees (VDMCs) Formed and trained.
t First Response Kits distributed among eight VDMCs. 
Training Workshop on CBDRM approaches conducted for line department representatives focusing on community participation in DRR/DRM, national and international priorities for disaster risk management, National policies regarding DRR and District DRM plans preparation. 
The increase in disaster risk awareness of target communities and line department representatives measured through pre and post risk perception score card.
Youth development, increase education, social cohesion and political education are priority areas of RDO strategic planning for which it is striving since 1999. For this purpose, RDO is working on sensitization of communities and volunteers to prevent domestic violence against women, economic &amp; social empowerment of the under privileged groups e.g. women, children and youth, promoting peace and justice, empowerment to decision making and sensitization of grass root level political leadership on the importance of local government. 
Awareness and sensitization, advocacy and policy reforms, promoting human rights education, capacity building and access to information, mobilization on children education and child rights and national treaties for child rights protection are the methodologies of RDO to achieve this target. RDO is working on the following activities to contribute youth development, children education, social cohesion and political education. 
Seminars and sensitization sessions on women rights, child rights, domestic violence and Education as a Basic human right. 
Research study on Child Abuse in Dir Lower. 
3. Mobilization and awareness sessions at community level for enrolment and child education. 
Focus group discussion on and advocacy for local government importance. 
Youth support group formation for youth leadership promotion and peace building. 
6. Supporting and organizing sports events for promoting a healthy society and peace building. 
Publication on local government system and its advantages.
Networking and lobbying for human rights
o Research and advocacy for informed policy/ strategic intervention
o Inclusive education 
o Provision of basic facilities &amp; improved learning outcomes 
o Enhanced parents and student satisfaction 
o Better governance, transparency and accountability
o Improved learning environment, assessment &amp; exam system 
o Teachers professional development 
o Retention of school children at school especially girls
o Participation of women and youth in political process
o Institutional development for service delivery
o Strengthening local government system and reforms
o Capacity building of local bodies
o Reforms in policies
o Employment opportunities and access to services
o Advocacy and awareness for policies implementation
o Personal and social security through rule of law. 
o Access to information 
o Prevention of domestic violence against women
o Girls education
o Women empowerment for increased involvement in decision making through skills development
o Women participation in political process 
o Access to services by marginalized population (women, children, PWDs etc) 
o Prevention of honour killing
o Forestation &amp; plantation 
o Distribution of plants
o Advocacy for protection of ruthless cuttings of forests
o Construction of check dams and water ponds
o Protection of wild life
o Protection of lands from erosion
o Introducing hybrid seeds and off seasonal vegetables
o Rehabilitation of water channels 
o Provision of livestock and dairy product preservation/ marketing 
o Income generation through market oriented skills trainings for youth and women
o Linkages development between vocational institutes and local markets
</t>
  </si>
  <si>
    <t>Amir Zad Gul</t>
  </si>
  <si>
    <t>House 42, Street 23, F-10/2, Islambad Pakistan</t>
  </si>
  <si>
    <t xml:space="preserve">Chief Executive experienced in working for not for Profit organization where all projects were successfully completed, on-time and under budget.
With a hands-on approach, using the latest technologies and tools, I have successfully managed projects for over 14 year’s period nationwide.
I have been able to work with diversified groups and individuals in many different environments and cultures. I quickly and seamlessly adopt myself to the requirements of each project and program.
Proven experience in Organization development and Management
Project Management using different PM methodologies
Budgeting/ Resource Management and Project Management of 8 to 550 person’s teams
Stakeholder’s relationship Management (SRM)
Full Project Life Cycle (PLC) Planning/ Management
Identification of issues
Assessment of risks
Designing and Management of Training Programs
Total Vendor Management required for the Project
Research and development (R&amp;D)
Successful Government and Donors relationship
Implementation and Management of Core risks solutions for the Organizations and Projects
Roll out Planning and Implementation
Full Project Cycle Implementation and Management
Total change management
Organizational Development tools and techniques
Development of Standard Operating Procedures for Organizational Management
Staff technical training / detailed technical documentation
Disaster Recovery Planning and Implementation
Security planning and Management
Conducting detailed situation analysis and Participatory situation analysis
Planning and developing developmental projects
Communication and presentation skills
Team building exercises
Writing developmental reports
Designing and Implementation issue based Advocacy Campaign
Developing strategies for gender, social mobilization and networking
</t>
  </si>
  <si>
    <t xml:space="preserve">1. Attend the UN ECOSOC Meeting held at UN’s Head Quarter in New York, USA held from January 29th to February 8th, 2012, and give a detailed presentation to the NGO Committee to secure special consultative status for RDO.
2. Attend the United Nation’s Conference on Sustainable Development (Rio+20) held at Rio de Janeiro, Brazil from 18th to 20th June 2012
3. Attend DIHAD Conference held at Dubai from 2013 
</t>
  </si>
  <si>
    <t>Poverty Eradication, Food Security and Nutrition/ Sustainable Agriculture, Water and Sanitation, Youth, Education and Culture, Health and Population Dynamics, Sustained and Inclusive Economies, Global Partnership for Achieving Sustainable Development, Needs of Countries in Special Situations, Human Rights, Sustainable Consumption and Production (Including Chemical and Waste), Disaster Risk Reduction, Gender Equality and Women's Rights, Conflict Prevention, Post Conflict Peace Building and the Promotion of Durable Peace, Rule of Law and Governance</t>
  </si>
  <si>
    <t xml:space="preserve">Will participate and contribute to UN Conferences
Networking at National, Regional and International level
Arrange Side meetings and events
Participate in Consultations/ preparedness
Event management
Reporting and documentation 
</t>
  </si>
  <si>
    <t>Bigay Buhay Multipurpose Cooperative</t>
  </si>
  <si>
    <t>BBMC</t>
  </si>
  <si>
    <t>Poverty Eradication, Employment, Decent Work and Social Protection, Sustained and Inclusive Economies</t>
  </si>
  <si>
    <t>Representative to consultative meeting the development on the Convention on the Rights of Person with Disability</t>
  </si>
  <si>
    <t>To promote right to work facilitate decent work and sustainable livelihood of persons with disabilities</t>
  </si>
  <si>
    <t>Bigay Buhay (Building Lives) Multipurpose Cooperative (BBMC) was established in 1990 and formally registered to Cooperative Development Authority in September 10, 1991 as the first cooperative in the Philippines founded, owned and managed by persons with disabilities. BBMC twin track approach is to promote and campaign for Right to Work of Person with Disability using the Convention on the Right of Person with Disability as legal basis and facilitate the access to decent employment and sustainable livelihood of person with disability working age.</t>
  </si>
  <si>
    <t>B26 L7 Bach cor Beethoven Ph 4 Novaliches Quezon City</t>
  </si>
  <si>
    <t>www.bbmcdevelopment.org</t>
  </si>
  <si>
    <t>bbmc_coop@yahoo.com</t>
  </si>
  <si>
    <t>Facilitate Access to Livelihood and Employment of person with disability</t>
  </si>
  <si>
    <t>Managing community-based livelihood of person with disability 
Promote establishment of Job Resource Center in all regions.</t>
  </si>
  <si>
    <t>Richard Arceno</t>
  </si>
  <si>
    <t>B3 L11 Goldhill Place Camarin Caloocan City</t>
  </si>
  <si>
    <t>richardarceno@yahoo.com</t>
  </si>
  <si>
    <t>Richard Areceno is development worker specializing in disability and inclusive development.</t>
  </si>
  <si>
    <t>Representative to UN HQ for the development of Convention on the Rights of Person with Disability in 2003 and 2007</t>
  </si>
  <si>
    <t>Poverty Eradication, Employment, Decent Work and Social Protection, Sustained and Inclusive Economies, Sustainable Transport</t>
  </si>
  <si>
    <t>Promote and ensure inclusion of disability platform in the development process</t>
  </si>
  <si>
    <t>Sri Lanka United Nations Friendship Organisation</t>
  </si>
  <si>
    <t>SUNFO</t>
  </si>
  <si>
    <t>Poverty Eradication, Food Security and Nutrition/ Sustainable Agriculture, Employment, Decent Work and Social Protection, Youth, Education and Culture, Health and Population Dynamics, Energy, Sustainable Development Financing, Global Partnership for Achieving Sustainable Development, Human Rights, Regional and Global Governance, Sustainable Cities and Human Settlement, Climate Change, Disaster Risk Reduction, Oceans and Seas, Forests and Biodiversity, Gender Equality and Women's Rights, Conflict Prevention, Post Conflict Peace Building and the Promotion of Durable Peace, Rule of Law and Governance, LGBTIQ Rights</t>
  </si>
  <si>
    <t>No accreditation, GCAP,Post 2015, action 2015</t>
  </si>
  <si>
    <t>UN Youth Conference Colombo
UN High level Dialogues-Geneva &amp; New York
UN Post 2015 CSO Copenhagen
UN Drug Control &amp; Crime Prevention</t>
  </si>
  <si>
    <t>Peace, Harmony and well-being of mankind.</t>
  </si>
  <si>
    <t>Inaugurated on 22 May 1999
Hosted GCAP, Post 2015, Action 2015, MDG networks in Sri Lanka</t>
  </si>
  <si>
    <t>SUNFO House, No.20, Maha vihara Rd, lakshapathiya, Moratuwa 10400, Sri Lanka</t>
  </si>
  <si>
    <t>www.sunfo.gysdsrilanka.org</t>
  </si>
  <si>
    <t>sunfomobile@yahoo.com</t>
  </si>
  <si>
    <t>+94 755 018480</t>
  </si>
  <si>
    <t>+94 11 2611149</t>
  </si>
  <si>
    <t>Peace Initiatives
MDG &amp; Post 2015 Consultations
Youth, Child Development
Empowerment of Women
Global Cooperation &amp; Understanding
Democracy, Good Governance &amp; Human Rights 
Environments Protection etc.</t>
  </si>
  <si>
    <t xml:space="preserve">Volunteer Youth, Children and Citizen Camps &amp; Community Projects
Educational programms and workshops (Leadership, IT, Languages, etc)
Commemoration of UN Days
Post 2015 Mobilizations.
</t>
  </si>
  <si>
    <t>Warnakula Arachchiralalage Deshapriya Sam Wijetunge</t>
  </si>
  <si>
    <t>SUNFO House,20,Maha Vihara Road, Lakshapathiya, Moratuwa 10400, Sri Lanka</t>
  </si>
  <si>
    <t>wije_srilanka@yahoo.com</t>
  </si>
  <si>
    <t>+94 11 2623162</t>
  </si>
  <si>
    <t>Civil Engineer and a Social Worker. Serving as the Director General of SUNFO since 22 May, 1999.Honoured as an Ambassador of Peace at the Convocation of World Leaders in 2000 in UN Headquarters, NY.
Serving as the National Coordinator for Sri Lanka &amp; South Asian board Member of Global Call to action Against Poverty (Adviser of South Asian Network of social &amp; agricultural Development (SANSAD), Coordinator of Global Youth service Day (GYSD).</t>
  </si>
  <si>
    <t>Participated UN Global Compact Meetings in Paris in 2000 and met UN SG Koffi Annan. Organized MDG Civil Society Leader training and Stand Up Guinness records with UNMC, Organized over 100 events to commemorate UN Days, Special observances and decades during last 15 years. Participated Millennium Summit and Met UN SG Mr.Banki Moon in Geneva, Participated South Asian UN Drug Control &amp; Crime Prevention Regional Consultation in Dhaka, Coordinated Post 2015 Consultations in Sri Lanka with Government-UN agencies and Civil Society,in 2013.</t>
  </si>
  <si>
    <t>Poverty Eradication, Food Security and Nutrition/ Sustainable Agriculture, Water and Sanitation, Employment, Decent Work and Social Protection, Youth, Education and Culture, Sustained and Inclusive Economies, Energy, Sustainable Development Financing, Human Rights, Regional and Global Governance, Sustainable Cities and Human Settlement, Sustainable Transport, Climate Change, Disaster Risk Reduction, Oceans and Seas, Forests and Biodiversity, Gender Equality and Women's Rights, Conflict Prevention, Post Conflict Peace Building and the Promotion of Durable Peace, Rule of Law and Governance, LGBTIQ Rights, Pecae &amp; Inter-religious Harmony.</t>
  </si>
  <si>
    <t>Participation any advocacy, consultation and other meetings, workshops, conferences and seminars.
Organizing public mobilizations in relevant issues.
Organizing educational programms.
Any other assigned task as appropriate.</t>
  </si>
  <si>
    <t>INA (Maori, Indigenous &amp; South Pacific) HIV &amp; AIDS Foundation</t>
  </si>
  <si>
    <t>INA</t>
  </si>
  <si>
    <t>The Pacific</t>
  </si>
  <si>
    <t>New Zealand</t>
  </si>
  <si>
    <t>Health and Population Dynamics, Human Rights, Gender Equality and Women's Rights, LGBTIQ Rights</t>
  </si>
  <si>
    <t>Action on Social Drivers to End AIDS and Extreme Poverty: Engaging Broad Civil Society Leadership in New Initiatives to Accelerate Social and Structural Responses to the Interrelated Challenges of HIV and AIDS, Inequality and Extreme Poverty. 
International Community of Women living with HIV Asia Pacific Intergovernmental Meetings</t>
  </si>
  <si>
    <t xml:space="preserve">The INA envisions a world where Māori, Indigenous and South Pacific communities are empowered to direct the course of their own HIV prevention, care, treatment and support. 
The INA’s mission is to create a voice that leads to the empowerment of Māori, Indigenous &amp; South Pacific peoples to reduce the impact of HIV and increase the quality of life for whānau, hapū and iwi living with and affected by HIV, while respecting their autonomy and diversity. 
• By increasing culturally appropriate prevention, care, treatment and support for people living with HIV and AIDS; through collective advocacy, education and sharing of wise practices and socio-culturally relevant evidence;
• By creating opportunities for networking, collaborative advocacy, and resource brokering among Indigenous communities; and
• By creating a National, Regional and Global voice and hope for an ideal future for Māori, Indigenous &amp; South Pacific people living with and affected by HIV &amp; AIDS.
</t>
  </si>
  <si>
    <t>Despite the unprecedented progress in the global HIV &amp; AIDS response; social marginalisation, economic inequality and other structural factors continue to fuel the HIV &amp; AIDS epidemic for māori, indigenous and pacific peoples. Colonisation of māori, indigenous and pacific peoples, social health determinants, gender and age inequality, discrimination, institutionalised racism, incarceration and vulnerability continue to place māori, indigenous and pacific children, adolescent girls, and women at significantly higher risk of infection and limited access to treatment, care, and support services, is increasingly concentrated among māori, indigenous and pacific people marginalised by poverty, inequity and stigma, including men who have sex with men (MSM), people who use drugs (PWUD), sex workers, transgender people, prisoners, homeless and displaced māori, indigenous and pacific peoples. The impact of HIV &amp; AIDS is a barrier to global efforts to reduce economic and social injustices and inequities and promote shared prosperity. An inclusive intersectoral approach that addresses the key social and structural determinants of indigenous vulnerability is needed in order to maximise HIV &amp; AIDS biomedical interventions and other developmental goals strategies and synergies.</t>
  </si>
  <si>
    <t>24 GOODWIN STREET</t>
  </si>
  <si>
    <t>www.ina.maori.nz</t>
  </si>
  <si>
    <t>marama.pala@ina.maori.nz</t>
  </si>
  <si>
    <t xml:space="preserve">• Acknowledging that Māori, Indigenous &amp; South Pacific peoples have shared experience relating to the AIDS epidemic and its impacts on our communities;
• Affirm that the AIDS epidemic continues to have a devastating effect on our communities;
• Acknowledge that Māori, Indigenous &amp; South Pacific peoples have inherent rights which guarantee them good health and wellbeing;
• Acknowledge that the changing patterns of HIV &amp; AIDS epidemic are placing Māori, Indigenous &amp; South Pacific peoples at increased risk of HIV infection and have been identified as a Key Affected Population by key UN agencies and Partners;
• Reaffirm that Māori, Indigenous &amp; South Pacific peoples have the right to control all aspects of their lives, including their health.
</t>
  </si>
  <si>
    <t xml:space="preserve">The INA Foundation Strategic Plan on HIV &amp; AIDS for Māori, Indigenous &amp; South Pacific peoples and communities from 2015-2020,is meant to facilitate a voice and structure that links Māori, Indigenous &amp; South Pacific peoples with their Leaders, the Government, AIDS Service Organisations, cooperatives, and others in a global collective action to lower the disproportionate impact of HIV &amp; AIDS experienced by Māori, Indigenous &amp; South Pacific peoples.
Objective # 1 - Increase the Visibility of HIV/AIDS and Māori, Pasifika and Indigenous peoples at the national, regional and international level;
Activities for objective #1 include;
• Engage with Māori, Indigenous &amp; South Pacific organisations and communities to assist in the promotion of national, regional and international HIV &amp; AIDS work;
• Work in collaboration with National AIDS Service organisations such as; New Zealand AIDS Foundation, Body Positive INC., Positive Women INC., Regional AIDS Service organisations such as ICWAP, Founders of PIAF, Internationally with IIWGHA, ICW, ICASO and GNP+;
• Increase Māori, Indigenous &amp; South Pacific inclusion with the International AIDS Society (IAS), United Nations Joint Programme on HIV &amp; AIDS (UNAIDS), International Council of AIDS Service Organisations (ICASO), International Community of Women living with HIV (ICW) Asia Pacific (ICWAP), Community Delegation of the Global Fund Board on HIV, TB and Malaria (GFTAM), World Health Organisations (WHO), International Indigenous Working Group on HIV &amp; AIDS (IIWGHA), Global Network of People living with HIV (GNP+), Asia Pacific Network of people living with HIV &amp; AIDS (APN+), partners, funders, donors, cooperatives and other agencies; 
• Increase Māori, Indigenous &amp; South Pacific community involvement in CCM’s Country Coordinating Mechanisms and RCM’s Regional Coordinating Mechanisms;
• Develop resources (fact sheets, communiqués, summaries, papers, relevant and up-to-date statistics), including documents that highlight indigenous issues and can be used as a template among the communities and countries;
• Ensure Indigenous led and focused; workshops, symposia, networking zones, abstracts and posters are a part of International AIDS Conferences.
• Include messaging that is respectful and inclusive of our diverse communities such as Key Affected Populations; Elders, Women, Children, People living with HIV, Men who have sex with men (MSM), Two-Spirit, Takataapui, Fafa’afine, Whakawāhine, Whakatāne, Heterosexual Men and women, Lesbian, Gay, Bi-sexual and Transgender peoples, young people, sex workers, people who use drugs, people in prisons, people with disabilities, and other unique marginalised groups;
• Develop a communications and social marketing strategy for INA to raise visibility of HIV &amp; AIDS nationally and regionally.
• Engage high profile spokespersons to advocate on behalf of Māori, Indigenous &amp; South Pacific peoples and INA about HIV &amp; AIDS;
• Undergo rebranding, website, social marketing and social media presence, incorporating relevant messaging and culturally appropriate prevention messages and lowering stigma and discrimination for Māori, Indigenous &amp; South Pacific people living with HIV &amp; AIDS;
• Develop a Māori HIV brand to make INA the ‘go to’ Māori, Indigenous &amp; South Pacific service in New Zealand, and the Oceania region. 
• Advocate for opportunities for Māori, Indigenous &amp; South Pacific people to investigate within their own communities, be consultants to their own community leaders and develop indigenous-driven health policies and multiculturalism to eradicate HIV &amp; AIDS
• Advocate for Māori, Indigenous &amp; South Pacific peoples issues, nationally, regionally and internationally; and,
• Create workshops, campaigns and media; for implementing positive changes for marginalised communities.
Objective # 2 - Improve meaningful inclusion of Māori, Pasifika and Indigenous Peoples and Māori, Pasifika and Indigenous people living with HIV, in research policy and program development;
Activities for objective #2 include;
• Adopt the Toronto Charter and its guiding principles as a foundational document and important advocacy tool;
• Operate with inclusion of the United Nations Declaration on the Rights of Indigenous Peoples, and the International Labour Organization Convention 169 as a guiding and protective instruments; 
• Advocate for the adoption by national governing bodies of the Toronto Charter, Greater Involvement of People Living with HIV and international instruments supporting Indigenous human rights and health; 
• Ground work in Indigenous knowledge, Indigenous concepts of health, and Indigenous wise practices; 
• Promote and create awareness of INA to national, Regional and international research bodies; 
• Discuss and share wise practices in research, policy and program development; 
• Inform each country’s national research centres about the INA and insist that they include Indigenous people, communities and issues in their publications and initiatives; 
• Develop INA as an regional filter for all regional and national reports on HIV and AIDS and Māori, Indigenous &amp; South Pacific Peoples and communities; 
• Create opportunities for partnership between Māori, Indigenous &amp; South Pacific communities and government officials; 
• Strengthen and create cultural sensitivity in existing health units, and with existing health policy and practice, in New Zealand and Pacific Islands; 
• Advocate that governments commit to ensuring Māori, Indigenous &amp; South Pacific peoples have equal access to basic health services; 
• Develop reports of cultural protocols and cultural relevance for main authorities dealing with Indigenous communities and health facilitators; 
• Develop relationships with Indigenous educational institutions promoting HIV as a priority and building a collaborative of Indigenous researchers; 
• Develop an alliance of Indigenous researchers and Indigenous people living with HIV and AIDS by creating opportunities for their involvement. 
• Support research about: HIV impact on social and economic environment of Māori, Indigenous &amp; South Pacific peoples; mental health; traditional stories and songs on procreation; cultural implications of reproductive rights and breast-feeding; genetics and whether HIV and HIV medication affects Indigenous peoples differently; and other research.
Objective # 3 – Provide increased positive outcomes for Māori, Indigenous &amp; South Pacific living with HIV;
Activities for objective #3 include;
• Collect and share comparative epidemiological data and socio-culturally relevant evidence on various Indigenous populations worldwide;
• Share wise practices on comparative epidemiological data and socio-culturally relevant evidence on various Indigenous populations;
• Promote and encourage each country to develop accurate and internationally relevant data;
• Strongly advocate for governments to collect separate ethnic and epidemiological data;
• Leverage international instruments and take a human rights approach to advocate that Māori, Indigenous &amp; South Pacific peoples from every country deserve information about their population’s health and HIV and AIDS incidences. (United Nations Declaration on the Rights of Indigenous Peoples, International Labour Organization Convention 169 &amp; UNAIDS Millennium Development Goals);
• Build the capacity of INA staff, volunteers and governing systems to advocate for and create processes that accurately capture and share Indigenous epidemiological data and socio-culturally relevant evidence; 
• Support the collection of ethnic data by Indigenous epidemiologists;
• Support capacity building, trust-building, advocacy and sharing when capturing Indigenous epidemiological data and socio-culturally relevant evidence;
• Support opportunities for meaningful involvement of indigenous people living with HIV and AIDS in epidemiological data collection;
• Advocate for meaningful dialogue about HIV and AIDS between Māori, Indigenous &amp; South Pacific nations and government health officials, Cooperatives, members of Māori, Indigenous &amp; South Pacific peoples and other organizations;
• Consider short and long term processes and results as they impact Māori, Indigenous &amp; South Pacific communities when tracking Māori, Indigenous &amp; South Pacific communities using epidemiological data;
• Promote wise practices for monitoring commitments and projects that track epidemiological data within Māori, Indigenous &amp; South Pacific communities; and,
• Insist that data collection account for the impact that one HIV diagnosis has on an entire Indigenous family and community, which is then affected by HIV; and,
• Insist that data captured should consider a variety of factors in relation to the data, including: ignorance, education, knowledge, services, support, acceptance, social determinants of health, morbidity factors, co-morbidities and vulnerabilities to other diseases.  
Objective # 4 – Provide capacity building and development to raise HIV &amp; AIDS and Māori, Indigenous &amp; South Pacific Peoples as a health priority and as an Increased positive prevention for people living with HIV, Nationally and Regionally;
Activities for objective #4 include;
• Develop personal skills
o Develop and implement workforce development plans for all staff, volunteers and trustees
• Create supportive environments
o Strengthen knowledge and skills of people living with and affected by HIV to make informed choices
o People living with HIV and affected by HIV are supported to lead, participate and deliver programmes that change discriminatory attitudes and behaviours about HIV
• Strengthen community actions
o Promote equity and challenge discriminatory practices by working with organisations and systems that may discriminate against and exclude people living with HIV
o Increase active partnerships to enable joint planning, provide peer support, and promote best practice without duplication.
• Promote and be involved in projects that provide capacity and financial support for the ongoing development of the INA; 
• Advocate for the involvement of Māori, Indigenous &amp; South Pacific people in decision making about HIV and AIDS at all levels and in all countries; 
• Encourage national and Indigenous health leaders to declare HIV and AIDS among Indigenous populations a priority within their country; 
• Support the advocacy efforts of Māori, Indigenous &amp; South Pacific leaders and local governments to establish HIV and AIDS as a priority among their communities, peoples, countries, and regions through the provision of tools, wise practices, and relevant frameworks; 
• Educate, support and build capacity of targeted groups to be educated and educate others about HIV and AIDS. For example: Elders, men who have sex with men, heterosexual women and heterosexual men, two-spirited, gay, lesbian and transsexual people, youth, people who inject drugs, people within the prison system and other unique groups. 
• Seek out diverse funding, including both public and private, to supports strategies adopted and advocated for on behalf of and by Māori, Indigenous &amp; South Pacific communities; 
• Recognize that many countries have no support or recognition from their governments and provide them with international support, where possible, and advocate on their behalf through the INA; 
• Advocate for the creation of national strategies for Māori, Indigenous &amp; South Pacific peoples and HIV and AIDS regionally and work toward including these national indigenous strategies into this International Strategic Plan on HIV and AIDS as the INA develops; 
• Recognize that developing Indigenous specific social determinants of health and bettering services, information and treatment will build the capacity of Māori, Indigenous &amp; South Pacific people to lower HIV and AIDS incidences among their peoples and communities; 
• Encourage the development of culturally relevant health services such as Māori, Indigenous &amp; South Pacific midwives, therapists, orthodontics, health trainers, herbalists and other indigenous knowledge; 
• Promote and work with agencies that support Māori, Indigenous &amp; South Pacific people, and Māori, Indigenous &amp; South Pacific people living with HIV and AIDS, to work and study at the community, national, regional and international level in areas such as: HIV, nursing, medicine, research, counseling, epidemiology, genetics, HIV education, social work. 
• Develop training programs, based on Indigenous paradigms, to develop Māori, Indigenous &amp; South Pacific persons living with HIV and AIDs to become activists, advocates, educators, public spokespersons and HIV protagonagonists. 
Objective # 5 – Promote Māori, Indigenous &amp; South Pacific specific approaches to the social determinants of health; 
Activities for objective #5 include;
o Educate international communities that Māori, Indigenous &amp; South Pacific peoples have a right to advocate for their own health and the role the social determinants play in the AIDS epidemic; 
o Develop and promote indigenous-specific social determinants of health frameworks to highlight the need to address overlapping vulnerabilities that Māori, Indigenous &amp; South Pacific people face making them more susceptible to HIV; 
o Respect the cultural traditions of Māori, Indigenous &amp; South Pacific people within their respective countries; 
o Promote trust-building between Māori, Indigenous &amp; South Pacific nations and their respective countries by working with Māori, Indigenous &amp; South Pacific nations to alleviate unmet social determinants of health, poverty, oppression, social exclusion, and the systemic effects of racist and sexist policies and laws; 
o Encourage the exercise and appropriate sharing of Indigenous knowledge and practices in both the activities of INA and its Board, and the acceptance of such practices by non-Indigenous governing structures; 
o Encourage HIV and AIDS Service organizations to partner with Māori, Indigenous &amp; South Pacific communities in order to develop and promote culturally relevant information and approaches; 
o Research and determine other agencies in health that are developing approaches to social determinants of health in order to develop relationships with them. If possible, share information and skills to avoid duplication of services and integrate HIV into their approach, spreading knowledge and education widely; and, 
o Develop and distribute a guide for how to increase visibility of Indigenous HIV and AIDS issues, including social determinants, so Indigenous peoples and communities can participate in their own research, policy and program development at all levels.
o Assist regional groups/networks in developing their own strategic action plans and coordinate regional meetings;
o Recognize and respect the work that is already taking place in other countries, for example, the Secretariat of International Indigenous and Afro-Descendant Peoples, FJN+, IGAT HOPE, and other organisatons;
o Consider mechanisms for ensuring equal representation based on geographic location, cultural and language diversity, gender and sexual diversity, and GIPA. 
o Advocate for the inclusion of cultural protocols, Elders, traditional healers and practitioners in all work related to Indigenous peoples and HIV/AIDS;
o Advocate on behalf of Indigenous peoples whose governments do not recognize their existence, their history, their current socio-economic-political oppression, or their rights to health, and to care, treatment and support for HIV/AIDS; and,
o Advocate on behalf of Indigenous peoples regarding HIV/AIDS-related issues at national and international levels.
Objective # 6 – Conduct sustainability planning;
Activities for objective #6 include;
o Ensure that Indigenous HIV and AIDS issues are presented at international, national, regional and community level conferences and events on HIV and AIDS and Indigenous Health and beyond;
o Design short term and long term planning with input from Indigenous peoples about HIV and AIDS;
o Build a database of all HIV, Indigenous and Health conferences (sexual health, reproductive health) nationally, regionally and internationally and make available on INA website and other networking sites.
o Encourage registration and participation of Māori, Indigenous &amp; South Pacific and INA at International World AIDS Conferences;
o Encourage Māori, Indigenous &amp; South Pacific youth involvement in International HIV and AIDS work and recognize that they are future leaders;
o Encourage the development of legal and policy frameworks within Indigenous communities based on their respective countries and cultures by setting a goal of reaching international human rights obligations politically, economically and culturally.
o Promote the INA by presenting verbal, written or personal messages during conferences and events;
o Ask for sponsorship and create fundraising methods to ensure wide representation of the INA at conferences and events.
o Have a continuous presence at each conference, with INA community booths, spaces, visual arts and exhibitions, market to fundraise through the sale of cultural items, INA resources and other materials.
o Create banners, display items, cards, postcards, lanyards, bracelets, promotional items for INA, as well as new ways to draw attention the issue of HIV and AIDS in Māori, Indigenous &amp; South Pacific communities.
o Prepare a resource ‘kit’ prepared and available to INA and everyone working in HIV and AIDS.
</t>
  </si>
  <si>
    <t>(Rhonda) Marama Pala</t>
  </si>
  <si>
    <t xml:space="preserve">Marama Pala was the first Māori Indigenous woman to publicly disclose her HIV status in 1993. She has become a powerful advocate for Māori, Women and marginalized communities. Recently she was included as one of the 15 advocates to watch in 2015.Through her work she advocates for gender equality and promotes Indigenous Women’s economic and political empowerment, including access to decent work, Sexual and Reproductive rights, access to treatment (antiretrovirals) and control over economic and productive resources and active participation in governance and decision-making. Within an environment where Indigenous People are those directly descended from a land that they have no political power over. Marama asks for consideration as a vulnerable population that reveals another layer of discrimination and racism that speaks to the overall injustice of being born indigenous. Indigenous Women still suffer from extreme violence, poverty, health disparities – Treatment access and literacy, chronic illnesses, incarceration, human rights violations, and without little or none social protection. 
Marama is currently studying Public Health, and writing a book as a marginalized Key Affected Population living with HIV &amp; AIDS, called ‘A Minority, Within a Minority, Within a Minority’. She lives with her husband from Papua New Guinea, a country in the Pacific with pandemic HIV rates, and her two children whom are living free of HIV &amp; AIDS in Rural New Zealand. She has also studied Māori Laws, and Philosophies, Business Systems and Māori Language.
</t>
  </si>
  <si>
    <t>roles include; Executive Director of INA (Māori, Indigenous &amp; South Pacific) HIV/AIDS Foundation; Board of Directors International Council of AIDS Service organisations (ICASO); Vice-Chair International Community of Women living with HIV (ICW); Co-Chair International Indigenous Working Group on HIV (IIWGHA); and Community Delegate Global Fund on HIV, Tuberculosis and Malaria.She has been appointed twice on the Community Programme Committee for the 19th International AIDS Conference (IAC) 2012 in Washington and the 20th IAC 2014 in Melbourne, the Co-Chair Workshops AIDS2012 and Co-Chair Global Village and Youth Program AIDS2014. It's in these roles, Marama is able to raise the voice of Indigenous Women and the disparities between the countries around the world, highlighting the gaps and promoting NO ONE LEFT BEHIND Millenium goals inclusive of Indigenous people and people living with HIV. In March I will be attending the Commission on the Status of Women 59th Conference in New York City. Participating in various UN events. 
Action on Social Drivers to End AIDS and Extreme Poverty: Engaging Broad Civil Society Leadership in New Initiatives to Accelerate Social and Structural Responses to the Interrelated Challenges of HIV and AIDS, Inequality and Extreme Poverty</t>
  </si>
  <si>
    <t>Expertise and network connections to indigenous populations in the South Pacific.</t>
  </si>
  <si>
    <t>Hope and Trasnformation against Poverty</t>
  </si>
  <si>
    <t>HTP</t>
  </si>
  <si>
    <t>Poverty Eradication, Food Security and Nutrition/ Sustainable Agriculture, Desertification, Land Degradation and Drought, Water and Sanitation, Employment, Decent Work and Social Protection, Youth, Education and Culture, Health and Population Dynamics, Human Rights, Regional and Global Governance, Climate Change, Disaster Risk Reduction, Gender Equality and Women's Rights, Rule of Law and Governance, LGBTIQ Rights</t>
  </si>
  <si>
    <t>Currently running a DRR project in fuded by UNWomen.</t>
  </si>
  <si>
    <t xml:space="preserve">• Improve the living standard of the rural peoples through providing them health finicalities at door step and awareness among the women children about the health hazards
• Advocacy of the social problems and involve communities in the solution of problems
• Mitigation of the flood disaster in the area
• Raise literacy in the area specially girls, women, through establishment of non formal schools and adult literacy centers in the slum areas of the Cities and villages
• Capacity Building of the rural communities through establishment of the ResearchCenter
• Socio economic empowerment of the rural peoples through formation of CBOs for sustainable development initiatives in the villages
</t>
  </si>
  <si>
    <t>Hope and Transformation against Poverty (HTP) is a private, nonprofit institution, established in 2010 as a charitable organization under the Societies Act XXI of 1860 Registration No: 6053. A young man from a backword area near Mirpurkhas, inspired to do something for the development of the marginalized community of Sindh. He gathered a group of like-minded motivated community development professionals, researchers, media persons, human rights activists and concerned citizens who were trying to contribute their time and skills to main stream marginalized and most vulnerable segments of the society in development process in order to empower women, girls, children and youth.
The statutory mandate of HTP is “to promote the development of a socio-economic and politically sound society and to improve the living standards of the population of rural and urban slums in
Pakistan.” Since its inception, HTP aimed to identify and address the causes of chronic deprivation, hunger and injustice prevailing among marginalized communities that relate to their location and the specificities, or characteristics of rural areas, that distinguish them from the urban and which are often not addressed in the mainstream plans and policies</t>
  </si>
  <si>
    <t>Shagufta House near Rural Health Center, Mirwah Gorchani, Mirpurkhas, Sindh– Pakistan</t>
  </si>
  <si>
    <t>www.htp.org.pk</t>
  </si>
  <si>
    <t>htppk@yahoo.com</t>
  </si>
  <si>
    <t xml:space="preserve">Mission Sustainable development that meets the needs of the present without compromising the ability of future generations to meet their own needs. Continually evolving concept based on the integration of social, economic, technical and environmental concerns..
Vision Life - in which all citizens benefit from economic opportunities, live in safe and vibrant communities, in a clean and healthy environment, to defeat poverty.
Aim To undertake various activities for the development of the poor communities living in the far-flung areas ofSindh; to improve their living condition and quality of life by providing them quality environment and bringing a change in their thinking and attitude.
Objectives To contribute in access to quality formal and non-formal education system areas; To provide quality health services to women and children of the area; To work for the rehabilitation of drug addicts and awareness to pre-addicts; To focus on deprived region and extending the benefits of government and nongovernmental organizations (NGOs) to these areas; To contribute towards the betterment of the most vulnerable community especially women and children through skills development, health and education services; To give protection to the rural children from child trafficking and sexual harassment To raise awareness through school students for healthy and pollution free environment; To adequate training in an area where the women have natural abilities and understanding (for example, farming, embroidery, and food processing); To increase household income, improve living conditions in rural and remote communities, cut off from their sources of employment and social services, through the empowerment of women as wageearners and the creation of jobs;
</t>
  </si>
  <si>
    <t>Education, Health, Drug Eradication, Women Development, Natural Disaster &amp; Preparedness, Agriculture, Skills Development, Advocacy &amp; Social Mobilization</t>
  </si>
  <si>
    <t>Hizbullah Khaskheli</t>
  </si>
  <si>
    <t>Shagufta House near RHC Mirwah Gorchani,Mirpurkhas,Sindh,Pakistan</t>
  </si>
  <si>
    <t>hizbullahkhaskheli@gmail.com</t>
  </si>
  <si>
    <t xml:space="preserve">Mr.Hizbullah is a socail activist and working in the development field since 10 years.Mr. Khaskheli has got master in Rural Development studied and bachleor in Information Technology from pakistan.
He has worked with many International organizations International Medical Corps,Cesvi,Acted etc.
</t>
  </si>
  <si>
    <t>During heavy floods in 2010,2011,Mr. Hizbullah Khaskheli particiopated in cluster meetings of UN OCHA.currently dealing a DRR project with support of UNWomen and ILO.</t>
  </si>
  <si>
    <t>Poverty Eradication, Food Security and Nutrition/ Sustainable Agriculture, Water and Sanitation, Employment, Decent Work and Social Protection, Youth, Education and Culture, Energy, Human Rights, Regional and Global Governance, Sustainable Transport, Climate Change, Disaster Risk Reduction, Gender Equality and Women's Rights</t>
  </si>
  <si>
    <t>HTP will happy to contribute local and regional level for the UN System. we have human resource and directly approach to the community,so we can raise any kind of movement on gross root levels.</t>
  </si>
  <si>
    <t>Korea Federation for Environmental Movement</t>
  </si>
  <si>
    <t>KFEM(FOE Korea)</t>
  </si>
  <si>
    <t>Republic of Korea</t>
  </si>
  <si>
    <t>Energy, Climate Change, Oceans and Seas, Forests and Biodiversity</t>
  </si>
  <si>
    <t>- Sub regional, regional and global process for the World Summit on Sustainable Development(WSSD)
- UNEP global civil society forum 
- Rio+20 
- United Nations Framework Convention on Climate Change 
- UN Convention on Biological Diversity</t>
  </si>
  <si>
    <t xml:space="preserve">Supports local people and victims 
Suggest better solution and eco friendly policy 
Let people participate in the decision making process 
Make the society sustainable development 
</t>
  </si>
  <si>
    <t>Korea Federation for Environmental Movement(KFEM) is the first environmental NGO in Republic of Korea. It has been established in 1993 with 8 local groups starting with anti nuclear and anti air pollution. In oder to support local victims and to carry out science based research and study, KFEM has the 4 specialized organizations such as citizens institute for environmental studies, environmental law center. KFEM is based on individual membership who care for environment and nature. KFEM has largely influenced to national environmental policy such as issues on nuclear power plants and its waste dump sites, dam construction and wetlands reclamation. Currently KFEM has 30,000 paid membership nationawidely.</t>
  </si>
  <si>
    <t>23 PhilUn Daero, Jongno-Gu, Seoul, Republic of Korea</t>
  </si>
  <si>
    <t>www.kfem.or.kr</t>
  </si>
  <si>
    <t>webmail@kfem.or.kr</t>
  </si>
  <si>
    <t>82-2-735-7000</t>
  </si>
  <si>
    <t>82-2-730-1240</t>
  </si>
  <si>
    <t>- Local people who suffers from environmental damage 
- Kids and school children 
- Women mainly home makers and mothers who care for health for their children 
- National and local governments 
- Companies</t>
  </si>
  <si>
    <t xml:space="preserve">- Combating climate change 
- Pursuing sustainable energy production and consumption 
- Improving biodiversity including forest, rice paddy, ocean, wetlands, water resource 
- Demilitarized Zone(DMZ) conservation 
- Supporting victims from environmental damage 
- Providing legal services and environmental education 
- Science based research and environmental policy 
- Health 
</t>
  </si>
  <si>
    <t>Choony Kim</t>
  </si>
  <si>
    <t>23, PhilwoonDaero, Jongno-Gu, Seoul, Republic of Korea</t>
  </si>
  <si>
    <t>kimchy@kfem.or.kr</t>
  </si>
  <si>
    <t>Choony Kim joined KFEM in 1995 and have experienced for 15 years at KFEM at the international environmental field. 
The issue that she has dealt with is the UN agenda such as sustainable development and so on. 
She was a director for Korean NGO committee on WSSD, and UNEP civil society forum and the chair of the executive committee of UN CBD. She has brought down the UN agenda to Korea national group and taken up national environmental agenda to the international community.</t>
  </si>
  <si>
    <t>- UN climate change in 1997 
- UN Millenium Development Goals (MDGs) in 2000
- UN World Summit on Sustainable Development(WSSD) sub regional, regional and global consultation 
- UNEP Global Environmental Ministers Meeting and UNEP global civil society forum in 2004 
- UN RIO+20 in Rio in 2012 
- UN convention on biological diversity in 2014</t>
  </si>
  <si>
    <t>Energy, Sustainable Development Financing, Means of Implementation, Global Partnership for Achieving Sustainable Development, Climate Change, Forests and Biodiversity</t>
  </si>
  <si>
    <t>To distribute the agenda to Korean environmental NGOs</t>
  </si>
  <si>
    <t>World Together</t>
  </si>
  <si>
    <t>WT</t>
  </si>
  <si>
    <t>Poverty Eradication, Food Security and Nutrition/ Sustainable Agriculture, Water and Sanitation, Sustainable Development Financing, Global Citizenship Program implement</t>
  </si>
  <si>
    <t>The ultimate goal of World Together’s regional and development and aid programs is one of “self-reliance.” World together believes that the true self- reliance is achieved when a developing country's problem is solved, by not outside help, but through a country’s ability to develop and sustain ongoing development.</t>
  </si>
  <si>
    <t>World Together is an international relief and development NGO that was founded in 2005 within the vision of extending a helping hand to those who are suffering from poverty, disease and war. Using as a guide the UN MDGs, one of which is to halve extreme poverty by 2015, World Together supports a wide projects, including free medical services, well drilling, community development, child sponsorship, and education, in developing counties such as Ethiopia, Kenya, Cambodia, Vietnam and Myanmar. It also seeks to serve the Korean community through such activities as after-school program.</t>
  </si>
  <si>
    <t>Ga-3F, 25-3, Sajik-ro 12-gil, Jongro-gu, Seoul, Korea</t>
  </si>
  <si>
    <t>www.worldtogether.or.kr</t>
  </si>
  <si>
    <t>worldtogether@worldtogether.or.kr</t>
  </si>
  <si>
    <t>Developing countries</t>
  </si>
  <si>
    <t xml:space="preserve">- Education of young children, youth, adult and continuing education.
- Supporting and empowering people in Developing Countries for their financial self-reliance
- Water resources Development for Developing Countries
</t>
  </si>
  <si>
    <t>Euidon Hwang</t>
  </si>
  <si>
    <t>Ga-3F, 25-3, Sajik-ro 12-gil, Jongno-gu, Seoul, Korea</t>
  </si>
  <si>
    <t>kruijinny@worldtogether.or.kr</t>
  </si>
  <si>
    <t>Korea Former Army Chief of Staff / General (R)</t>
  </si>
  <si>
    <t>World Together tries to contributions to MDGs. 
1.To eradicate extreme poverty and hunger
2.To achieve universal primary education
4.To reduce child mortality
5.To improve maternal health
8.To develop a global partnership for development</t>
  </si>
  <si>
    <t>Poverty Eradication, Water and Sanitation, Youth, Education and Culture, Sustainable Development Financing</t>
  </si>
  <si>
    <t>World Together has been managing a moel farm called LG Hope Willage Project in Ethiopia.
UNGC staffs including Executive Director Mr. Georg Kell visited there last year. So they evaluated that World Together LG Hope Willage Project in Ethiopia is successful. We are looking foward to the project that will be successful a community development.</t>
  </si>
  <si>
    <t>Community Development Services</t>
  </si>
  <si>
    <t>CDS</t>
  </si>
  <si>
    <t>Junima</t>
  </si>
  <si>
    <t>Participated in regional ILO and IOM consultations.</t>
  </si>
  <si>
    <t xml:space="preserve">
 To increase capacity of individuals, families and communities toward self worth and independence through an understanding, preservation and redress of individual and collective rights.
 To advocate for rights based sustainable development programs.
 To support strengthening of peer organizations through capacity building initiatives and by sharing CDS resources.
 To ensure effectiveness, accountability, transparency and sustainability in all our efforts, through a strengthened CDS.
</t>
  </si>
  <si>
    <t>CDS is a national non-governmental organization registered under the companies' ordinance in 1978 and recognized as an approved charity by an act of the Sri Lankan parliament (vide gazette No. 15 of December 1978). Registration no.1978/A/49. 
Its mission - For a better life - to bring together people from all segments of society especially vulnerable, at risk and marginalised population groups to represent and respect social equality into a movement that participates in the belief and practice of human rights, health rights and integrated social development through national and international cooperation.</t>
  </si>
  <si>
    <t>10/2, Vidyala Place, Colombo 10, Sri Lanka</t>
  </si>
  <si>
    <t>www.caramasia.org</t>
  </si>
  <si>
    <t>commdevserv@gmail.com</t>
  </si>
  <si>
    <t>94 11 2676191</t>
  </si>
  <si>
    <t>94 11 2697731</t>
  </si>
  <si>
    <t xml:space="preserve"> Delivering information and services in sexual and reproductive health and rights to youth, women including female headed households and adolescents.
 HIV &amp; STI awareness creation and prevention strategies for youth, sex workers and migrant populations.
 Rights based health and human rights interventions on labour migration
 Poverty reduction through health and nutrition to less privileged and vulnerable communities.
</t>
  </si>
  <si>
    <t xml:space="preserve"> Mobilising, empowering and building the technical and financial capacity of NGO and CBO partners through capacity building, advocacy and behaviour and social change.
 Advocating for access to health and nutrition education and information services for all.
 Poverty alleviation and community strengthening (community health &amp; nutrition, micro enterprise development, skills building, education and behaviour change communication).
</t>
  </si>
  <si>
    <t>andrew Samuel</t>
  </si>
  <si>
    <t>10/2 Vidyala Place Colombo 10 Sri Lanka</t>
  </si>
  <si>
    <t>avsamuel@gmail.com</t>
  </si>
  <si>
    <t xml:space="preserve">Andrew counts over 25 years in the field of advertising, marketing and corporate communications. He has worked at the highest level in multinational advertising firms in Sri Lanka and serviced many international and local brands and categories throughout his career.
There were intermittent periods in his advertising life that he collaborated in many national social marketing projects such as the universal child immunization program for UNICEF, HIV and AIDS awareness campaign, anti leprosy campaign, iodised salt campaign to name a few.
He was also the campaign lead for the privatization campaign in the late 80s and the stock market awareness campaign that soon followed. Both these campaigns were recognized to be replicated in other developing markets at that time. 
He entered the mainstream NGO sector in 2007 by joining Community Development Services (CDS) and since then has been responsible for fund raising, proposal writing, monitoring and evaluation and overall accountability of the organization. 
Andrew is a MBA graduate of the University of Leicester, UK. He is currently the Chair of CARAM Asia. 
</t>
  </si>
  <si>
    <t>Since 2007 Andrew has participated in numerous national and regional meetings and consultations as a member of CARAM Asia. Most of these meetings/consultations have been with ILO, IOM and UNAIDS.</t>
  </si>
  <si>
    <t>Employment, Decent Work and Social Protection, Human Rights</t>
  </si>
  <si>
    <t>At a local level contributed in preparing national strategic plan for HIV and AIDS and in developing a national labour migration policy. Also participated in regional workshops in contributing towards the preparation of the ILO C189 convention.</t>
  </si>
  <si>
    <t>NGO Jahon</t>
  </si>
  <si>
    <t>Tajikistan</t>
  </si>
  <si>
    <t>Global Partnership for Achieving Sustainable Development, Needs of Countries in Special Situations, Human Rights, Sustainable Cities and Human Settlement, Gender Equality and Women's Rights</t>
  </si>
  <si>
    <t>Promotion of Civil Society, Gender Equality and Human Rights</t>
  </si>
  <si>
    <t>NGO Jahon was established in 1998. Since 1998 worked out a number of projects with Counterpart Consortium, AED, Swiss Agency for technical cooperation, Eurasia Foundation, Canadian Found, UNTOP, UN Women, UNFPA, American Embassy, European Commission, Fridriсh Ebert Foundation, United Nations Voluntary Fund for Victims of Torture, International Budget Partnership and others. The main partners were local state bodies, Women’s Committee and local women’s groups, Ministy of Internal Affairs and Ministry of Justice.</t>
  </si>
  <si>
    <t>20, Karabaev Str., Dushanbe, Tajikistan</t>
  </si>
  <si>
    <t>ngo.jahon@gmail.com</t>
  </si>
  <si>
    <t>+ 992 37 2385007</t>
  </si>
  <si>
    <t>Domestic Violence, Gender Equality, Human Rights, Labor Migrants, Aid Effectivness</t>
  </si>
  <si>
    <t>researches, training, legal consultations for vulnerable groups, collaboration with CSO, state bodies and donors</t>
  </si>
  <si>
    <t>Margarita Khegai</t>
  </si>
  <si>
    <t>84/5, Adkhamov str.#18, Dushanbe, 734013, Tajikistan</t>
  </si>
  <si>
    <t>khegai.margarita@gmil.com</t>
  </si>
  <si>
    <t>+992 918267890</t>
  </si>
  <si>
    <t>+992 37 2218774</t>
  </si>
  <si>
    <t>System Analist, Sociologist, Ph.D. in Economics</t>
  </si>
  <si>
    <t>Employment, Decent Work and Social Protection, Global Partnership for Achieving Sustainable Development, Needs of Countries in Special Situations, Human Rights, Sustainable Cities and Human Settlement, Gender Equality and Women's Rights, Labor Migrants</t>
  </si>
  <si>
    <t xml:space="preserve">- To coordinate any researches (work out methodology, gather data, analysis of findings, design recommendations for policymakers and partners)
- To develop methodoly for M&amp;E of policies/projects/programes 
- To make an examination of materials/documents on gender, labor migration, small and medium enterptises, social protection 
</t>
  </si>
  <si>
    <t>Kapaeeng Foundation</t>
  </si>
  <si>
    <t>KF</t>
  </si>
  <si>
    <t>UNPFII
EMRIP
WCIP
CSW58</t>
  </si>
  <si>
    <t>Promotion and protection of the rights of indigenous peoples of Bangladesh</t>
  </si>
  <si>
    <t>This is a human rights organization of indigenous peoples of Bangladesh. It is working for the promotion and protection of the rights of indigenous peoples including their identity, culture and traditional land rights.</t>
  </si>
  <si>
    <t>23/25 Salma Garden, Road 4, PC Culture Housing, Sheikhertek, Mohammadpur, Dhaka 1207, Bangladesh</t>
  </si>
  <si>
    <t>www.kapaeeng.org</t>
  </si>
  <si>
    <t>kapaeeng.foundation@gmail.com</t>
  </si>
  <si>
    <t>+8802 8190801</t>
  </si>
  <si>
    <t>establishing rights of indigenous peoples</t>
  </si>
  <si>
    <t>Human rights documentation</t>
  </si>
  <si>
    <t>Pallab Chakma</t>
  </si>
  <si>
    <t>pallab.rangei@gmail.com</t>
  </si>
  <si>
    <t>Mr Pallab Chakma is the Executive Director of Kapaeeng Foundation. He belongs to CHAKMA people from Chittagong Hill Tracts of Bangladesh. He has been working for the rights of indigenous peoples of Bangladesh for last 12 years.</t>
  </si>
  <si>
    <t>UNPFII
EMRIP</t>
  </si>
  <si>
    <t>Youth, Education and Culture, Human Rights, Conflict Prevention, Post Conflict Peace Building and the Promotion of Durable Peace</t>
  </si>
  <si>
    <t>Mr. Chakma would like to contribute for the rights of indigenous peoples</t>
  </si>
  <si>
    <t>Conservation Organisation for Afghan Mountain Areas</t>
  </si>
  <si>
    <t>COAM</t>
  </si>
  <si>
    <t>Poverty Eradication, Water and Sanitation, Climate Change, Disaster Risk Reduction, Forests and Biodiversity, Gender Equality and Women's Rights</t>
  </si>
  <si>
    <t>In 2011, country director, Ms. Habiba Amiri attend the Climate Justice Forum in Ireland, led by Mary Robinson, andn attended by Al Gore. Regular participation in Afghanistan UN regional NGO and UN meetings in Bamyan.</t>
  </si>
  <si>
    <t>Protecting nature, connecting environmental protection, climate technology and biodiversity conservation in the mountain areas in Afghanistan. Supporting local government and local communities to understand environmental protection, disaster risk reduction and biodiversity in the context of peace-building and fragile governance situation in Afghanistan.</t>
  </si>
  <si>
    <t xml:space="preserve">COAM was set up in 2011, as an environmental NGO focused on the mountain areas of Afghanistan. Their work is significant in terms of building links to global technical resources, as well as providing inputs from Afghanistan into global processes. 
COAM is an advocate for environmental peacebuilding in fragile states, like Afghanistan.
</t>
  </si>
  <si>
    <t>https://www.facebook.com/pages/Conservation-Organisation-for-Afghan-Mountain-Areas-COAM; www.myafghanmountain.org</t>
  </si>
  <si>
    <t>admin@myafghanmountain.org</t>
  </si>
  <si>
    <t>0093 798201656</t>
  </si>
  <si>
    <t>Sardar Mohammad</t>
  </si>
  <si>
    <t>COAM Afghanistan,</t>
  </si>
  <si>
    <t>operations@myafghanmountains.org</t>
  </si>
  <si>
    <t>Sardar Mohammad, is a project manager for mountain area development projects in Afghanistan with more than ten years’ experience with UNOPS, UNHCR, and local government in mountain areas environmental projects. He has been the guiding force in setting up the EcoDesign Lab in Bamyan, has assisted COAM in winning the Land for Life Award in 2014.
Sardar is passionate about the mountain areas of Afghanistan, protecting people from extreme poverty and finding ecological solutions to development, disaster risk reduction as well as peace-building for Afghanistan.</t>
  </si>
  <si>
    <t>Sardar attended extensive UNEP and UNDP, FAO activities in Afghanistan from 2002-2015. 
These have been with UNHCR on resettlement and camp management, UNEP on ecoDRR and environmental and sustainable development. He has worked with UNDP on Small Grants Programmes with COAM. And with FAO on watershed management.</t>
  </si>
  <si>
    <t>Poverty Eradication, Energy, Climate Change, Disaster Risk Reduction, Conflict Prevention, Post Conflict Peace Building and the Promotion of Durable Peace</t>
  </si>
  <si>
    <t>I am interested to act as Afghan civil society, environmental NGO focal point for mountain areas people of Afghanistan.
I am willing to engage in CSO and UN processes in Afghanistan, with your support.</t>
  </si>
  <si>
    <t>Hindara Educational and Social Development Organization</t>
  </si>
  <si>
    <t>HESDO</t>
  </si>
  <si>
    <t>Poverty Eradication, Food Security and Nutrition/ Sustainable Agriculture, Water and Sanitation, Youth, Education and Culture, Human Rights</t>
  </si>
  <si>
    <t>NIL</t>
  </si>
  <si>
    <t>01. To advocate for the importance of education of boys and girls; and to encourage communities to support educational initiatives.
02. To create awareness against child labor, child abuse and gender based violence; and to coordinate humanitarian assistance for war-affected children.
03. To increase the awareness of women/men, and communities on the concepts of constitutional rights, freedom of expression and fundamental human rights; and to increase community access to the formal justice system of Afghanistan.
04. To minimize causes of mortality and morbidity among displaced people, provide access to clean water and to work for the safety and hygiene of local environment.
05. To promote healthy and productive agricultural alternatives for poppy; and to provide trainings and necessary assistance for farmers.
06. To promote peace, decrease violence and resolve conflicts in the HESDO intervention areas through awareness, consultation and psychosocial support services, involving the relevant government departments, religious leaders and community elders.
07. To organize cultural, sports, and other healthy activities for countering narcotics and promoting peace and pluralism.
08. To optimally develop the capabilities of HESDO required for building the capacity of communities, civil society organizations and government institutions through training and capacity building activities.</t>
  </si>
  <si>
    <t xml:space="preserve">Hindara Educational and Social Development Organization (HESDO) is a non-profit, non-governmental organization dedicated for social development of Afghanistan through education, capacity building, peace building and conflict resolution, promotion of democracy, human rights protection, good governance, research and assessment, psycho social support, water sanitation and hygiene services.
The organization's roots were planted in March 2003, when a group of intellectuals, educationists, writers and journalists led by Ghousuddin Frotan arranged a seminar on the importance of Mother Tongue. Initially the team started educational, cultural and social welfare activities on voluntary basis. It was warmly welcomed by the general public, governmental officials and local civil society organizations. It encouraged the core team to initiate organized and planned efforts towards the community development specially the Afghan youth and public sector. The leadership of Ghousuddin Frotan transformed the energetic group into an organized team i.e. Hindara Media and Cultural Foundation in September 2005. 
The Foundation aimed towards the promotion of media activities and preservation of cultural values in Afghanistan. The main objectives were to contribute towards rehabilitation and reconstruction process of the country through media and cultural, research, youth empowerment, good governance and capacity building services. 
After its years of operations, the foundation leadership realized that the majority of Afghans are illiterate and even those who are literate, they are unskilled and non productive. The continuous war and conflicts in the region has drastically changed the behaviour and attitude towards social injustice and instability. The leadership found that they could get their vision and long-term goals more effectively if they focus on education, social development, increasing productive capacity of youth and public sector, human rights advocacy, psycho social support, emergency and relief services. This was the main theme behind, when the leadership changed its name to “Hindara Educational and Social Development Organization” (HESDO) in 2014.
</t>
  </si>
  <si>
    <t>Address: House #818, second road, opposite Markazi Masjid, district 11, Aino Mena, Kandahar, Afghanistan.</t>
  </si>
  <si>
    <t>www.hindara.org</t>
  </si>
  <si>
    <t>frotan@hindara.org</t>
  </si>
  <si>
    <t>Children, teachers, youth, associations, local CSOs, government employees, CDCs, DDAs and local shura members.
Communities, Youth associations, community leaders, general public, religious leaders and village influential elders, NGOs, GOs, CDCs, DDAs. 
General public, youth associations, local CSOs, government employees, CDCs, DDAs and local shura members, Government, National and international organizations and institutions.
Youth, drugs addicted, parents, community members, trauma affected individuals, families and groups.
General public, women and men, local CSOs, government employees, police and judiciary, religious leaders, community leaders, CDCs, DDAs and local shura members Government National and international organizations and institutions.
Communities in rural and urban areas, IDPs and returnees, disaster affected areas.
Farmers, Markets, Exporters, Agricultural Associations and Government Organizations.
Youth, Communities, Youth associations, drugs addicted, jobless individuals, Potential anti-gov individuals.</t>
  </si>
  <si>
    <t>Education, trainings and capacity building
Peace building and conflict resolution
Democracy, Good Governance and Research
Psycho Social Support Service and Emergency Relief services
Advocacy and Human Rights Protection
Water, Sanitation and Hygiene 
Agriculture and Agro-Businesses
Culture and Sports</t>
  </si>
  <si>
    <t>Ghousuddin Frotan</t>
  </si>
  <si>
    <t>House #818, second road, opposite Markazi Masjid, district 11, Aino Mena, Kandahar, Afghanistan.</t>
  </si>
  <si>
    <t xml:space="preserve">Since 1998, I am involved in cultural, media and social fields in the western region of Afghanistan and the Afghan refugees camps in Baluchistan. After the collapse of Taliban regime in 2001, I joined AINA (Afghan Media and Culture Center) as regional coordinator in Kandahar. I organized many seminars on the work of renowned Afghan writers and poets, celebrating the national days and arranging workshops and training programs for the journalists of south region and reporting on many issues related to the south region. Since 2005 I work as Director of Hindara Educational and Social Development Organization.
</t>
  </si>
  <si>
    <t>We participate in UN monthly meeting chaired by UNOCH and UNHCR in Kandahar, Afghanistan.</t>
  </si>
  <si>
    <t>Poverty Eradication, Water and Sanitation, Employment, Decent Work and Social Protection, Youth, Education and Culture</t>
  </si>
  <si>
    <t>Advocacy
Assessment 
Organising meetings and events with other CSOs</t>
  </si>
  <si>
    <t>Earth Environment Protect Organization</t>
  </si>
  <si>
    <t>Environmental Protection</t>
  </si>
  <si>
    <t>Food Security and Nutrition/ Sustainable Agriculture, Desertification, Land Degradation and Drought, Water and Sanitation, Health and Population Dynamics, Global Partnership for Achieving Sustainable Development, Sustainable Consumption and Production (Including Chemical and Waste), Climate Change, Disaster Risk Reduction, Oceans and Seas, Forests and Biodiversity</t>
  </si>
  <si>
    <t>I do not any participation in UN. Because we do not money to travel for other country from sri lanka.</t>
  </si>
  <si>
    <t>our on-going other projects more efficiently and effectively, e.g. eco-village project, green carbon project planet conservation project, Wetland conservation, etc.</t>
  </si>
  <si>
    <t>EEPO is an young environmental NGO located in Sri Lanka working for the environmental and climate justice cause,
All of us who are working at EEPO are volunteers, what has been motivating us to work for EEPO? For the environmental and climate justice cause that EEPO pursues, for a greener and more sustainable future, for EEPO's spirit to care about nature, environment and mother earth who are getting more and more fragile day by day.</t>
  </si>
  <si>
    <t>117/25, Ananda Rajakaruna Mw,Colombo 10, Sri Lanka</t>
  </si>
  <si>
    <t>www.eeponet.com</t>
  </si>
  <si>
    <t>eartprotect@gmail.com</t>
  </si>
  <si>
    <t>Protect our HOME PLANET.</t>
  </si>
  <si>
    <t>Controlled the Environmental Pollution.</t>
  </si>
  <si>
    <t>Chandu Nishshanka Weerasinghe</t>
  </si>
  <si>
    <t>117/25, Ananda Rajakaruna Mw,Colombo 10</t>
  </si>
  <si>
    <t>I am Founder and Executive Chair of EEPO.</t>
  </si>
  <si>
    <t>No any participation.</t>
  </si>
  <si>
    <t>Food Security and Nutrition/ Sustainable Agriculture, Desertification, Land Degradation and Drought, Water and Sanitation, Health and Population Dynamics, Energy, Sustainable Consumption and Production (Including Chemical and Waste), Climate Change, Disaster Risk Reduction, Oceans and Seas, Forests and Biodiversity</t>
  </si>
  <si>
    <t>We want to join every Humans in the world to protect our HOME PLANET. Then UN is the most suitable way to join with the world.</t>
  </si>
  <si>
    <t>ISABELA ENVIRONMENT PROTECTION- TASKFORCE</t>
  </si>
  <si>
    <t>Poverty Eradication, Food Security and Nutrition/ Sustainable Agriculture, Employment, Decent Work and Social Protection, Youth, Education and Culture, Sustainable Development Financing, Human Rights, Climate Change, Disaster Risk Reduction, Oceans and Seas, Forests and Biodiversity, Conflict Prevention, Post Conflict Peace Building and the Promotion of Durable Peace, Rule of Law and Governance</t>
  </si>
  <si>
    <t>ASIA PACIFIC CIVIL SOCIETY REGIONAL CONSULTATION MEETING 2013</t>
  </si>
  <si>
    <t>To Adopt Adequate Measures to Safeguard, Preserve, Conserve, and Develop the Natural Resources of the Province of Isabela.</t>
  </si>
  <si>
    <t>The Isabela Environment Protection- Task Force, an inter-agency bode tasked to coordinate and direct a plan of action for the preservation and development of the natural resources of the province of Isabela, was created by virtue of Executive Order no. 4 issued by the Provincial Governor on 09 July 2010.</t>
  </si>
  <si>
    <t>Isabela Provincial Capitol Alibagu, City of Ilagan, Isabela, Philippines 3300</t>
  </si>
  <si>
    <t>provinceofisabela.ph</t>
  </si>
  <si>
    <t>bojie_dy@yahoo.com</t>
  </si>
  <si>
    <t>(+6378) 323-2038</t>
  </si>
  <si>
    <t>(+6378) 323 0369</t>
  </si>
  <si>
    <t>Effective implementation of related programs and projects require the active participation of various stakeholders, other government agencies and non-government organization and the academe.</t>
  </si>
  <si>
    <t>To enforce strict compliance with environmental laws and to intensify the campaign against illegal forestry and environmental exploitation within the province and sustainable development through conservation of natural resources and protection of the environment.</t>
  </si>
  <si>
    <t>Ma. Amethyst D. Costales</t>
  </si>
  <si>
    <t>National Road Brgy Zone 1, San Mariano Isabela Philippines 3332</t>
  </si>
  <si>
    <t>chrimeth_2706@yahoo.com.sg</t>
  </si>
  <si>
    <t>Ms Ma Amethyst D. Costales is appointed Consultant for Environment Protection in the Office of the Provincial Governor Faustino G Dy III and Vice Chair of ISEP-TF she also serve as the Governor’s Adviser by contributing her tested skills and valuable experience in the implementation of the Provincial Government’s environmental policies and offer her knowledge, ideas, wisdom, and advice to the Provincial Governor in environmental policy development for the protection of the natural environment and management of the ecosystem also she assist the Provincial Governor in assessment and review of environmental policy implementation to ensure its consistency with the administrative and political agenda of his Administration.</t>
  </si>
  <si>
    <t xml:space="preserve">Ma Amethyst D. Costales participated in Asia Pacific Civil Society Regional Consultation Meeting 2013 and Innovation, Local Actions and Empowerment for Sustainable Development Goals: Lesson from Communities held in Phnom Penh Cambodia last 17-18 September.
She reorganize the Isabela Environment Protection Task Force- ISEP-TF Development Conservation Functions to strengthen and regularly conduct Information Education Campaign on environment and forest protection and management Strategies’ thru meetings, dialogues, forums as part of UN MDG 2015.
</t>
  </si>
  <si>
    <t>Poverty Eradication, Food Security and Nutrition/ Sustainable Agriculture, Desertification, Land Degradation and Drought, Youth, Education and Culture, Sustainable Development Financing, Global Partnership for Achieving Sustainable Development, Regional and Global Governance, Climate Change, Disaster Risk Reduction, Oceans and Seas, Forests and Biodiversity, Rule of Law and Governance</t>
  </si>
  <si>
    <t>To ensure the full participation and cooperation of People of Isabela and nearby Provinces to be responsive to the Body of Regiond CSO Engagement addressing concerns regarding the environmental advocacy.</t>
  </si>
  <si>
    <t>Poverty Eradication, Food Security and Nutrition/ Sustainable Agriculture, Desertification, Land Degradation and Drought, Water and Sanitation, Employment, Decent Work and Social Protection, Youth, Education and Culture, Sustained and Inclusive Economies, Energy, Means of Implementation, Global Partnership for Achieving Sustainable Development, Human Rights, Regional and Global Governance,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Community Resilience</t>
  </si>
  <si>
    <t>ECOSOC, UNEP, UNCCD, UNFCCC, UN GLOBAL COMPACT, UNISDR</t>
  </si>
  <si>
    <t xml:space="preserve">- 5th Asian Ministerial Conference on DRR- Yogiakarta- Indonesia
-UNEP- SCP- Bangkok- Thailand
-UNEP- Major stakeholders Conference- Cambodia
</t>
  </si>
  <si>
    <t>Since last one and half decades, UDYAMA has demonstrated few evidence based initiatives working directly with
community and engaging partner NGOs in coastal, tribal areas and carved out good learning on community
resilience process and environmental richness. Learning–Linking- Livelihoods is the core areas of UDYAMA that has scaled and replicated in coastal, rural and tribal hinter lands. Founded in 1997, UDYAMA primarily aims towards strengthening and building capacities of local communities with a view to changing a culture of self-reliance harnessing resource base, blending with local-resource and improved technology transformation with well articulated development communication</t>
  </si>
  <si>
    <t xml:space="preserve">Founded in 1997, UDYAMA primarily aims towards strengthening and building capacities of local communities with a view to enhancing adaptation to vulnerability and changing the culture of dependency to a culture of self-reliance through a network based initiatives keeping in view local empowerment and regional development priorities. 
UDYAMA facilitates to make more preparedness towards security, safety nets &amp; Responsive to Social development &amp; change management as “Show How community resilience towards climate justice thru protection, preservation and conservation of biological diversity as right to development towards environment sustainability and resilient development . 
UDYAMA attempts consistently to stem the rot and build back the societal networks that can rejuvenate the resource base. Searching alternative means to live with dignity and take the Next Development Challenges and inclusive development involving women and children for a lasting solution and adaptation to disaster resilient development and variability through a process of learning-linking-livelihoods and Gearing greening thru evidence based initiatives and Institution building and environmental sustainability
</t>
  </si>
  <si>
    <t>HIG-140-K-6-Kalingavihar,Bhubaneswar-751019, Odisha, India</t>
  </si>
  <si>
    <t>UDYAMA is striving for four strategic directions to accelerate development diversification for an inclusive growth and vulnerability reduction
•Private-Public-Partnership with various like-minded institutions/organizations for specific themes towards leveraging resources (money-mind-kind-themes-thoughts-actions-reflections-reactions)
• Process and program Development through social and economic empowerment
• Facilitating enabling environment for risk reduction and livelihood protection &amp; promotion
• Program diversity for accelerating socio-economic empowerment with value based assurance and insurance.
o Food, Water, Environment and livelihoods as right to protection and promotion; 
o Youth, Women, Child Health Education, Sanitation , Hygiene &amp; Nutrition as right to development
o Risk and Vulnerability reduction and climate governance &amp; justice in mitigating Drought, Disaster and Combating Desertification as right to Participation 
Our approach aimed at to:
• Provide as a catalyst for efforts to support people in areas facing repeated conflicts , Distress Migration, disasters or Vulnerabilities
• Prepare for, plan to withstand/adapt and mitigate recover from stresses, shocks, hazards &amp; drudgery
• Take in hand root causes of poverty, degradation, disasters , impacts and vulnerabilities with lasting solutions
• Adaptive Action Research , reflection and Innovation focused on the challenges and opportunities</t>
  </si>
  <si>
    <t xml:space="preserve">
We are focusing following activities:
• Eco-Development towards responsive development in harmony with nature &amp; culture, life style
• Ecosystem based Community Livelihoods Resilience at Urban, Coastal, Rural and Tribal Hilly Regions
• Life cycle based Model building on Micro-Water conservation , Sustainable Agriculture ,biodiversity conservation,
• Inclusion of Women &amp; children towards safe Sanitation, Nutrition and Hygiene, Environmental Education
• Life Skill Development , income diversification And alternate livelihoods of ultra poor
• Implementing &amp; advocacy on urban poverty &amp; settlements and Minimizing Adverse impact of Distress
Migration at source and destination
• Advocacy towards City Resilient program ,Green Energy , Gearing Greening towards environmental sustainability
• Deepening Governance &amp; Citizen Action on climate Justice involving Women , Children and multi stakeholders
• Networking and mainstreaming DRR and Institution building, Grooming &amp; Growth
• Result Based Management Training , Study &amp; capacity building, collectives Grooming</t>
  </si>
  <si>
    <t>HIG-140-K-6-Kalingavihar,Bhubaneswar-751019, Odisha</t>
  </si>
  <si>
    <t xml:space="preserve">Am a Development Catalyst with 28 years of experience in managing human relationships, environmental and development initiatives especially on Community Resilience exposed to local &amp; regional NGOs, International NGOs like CARE-India, CYSD- Plan, shouldered responsibility in undertaking massive livelihoods-restoration from super-cycloe-1999 onwards.
am spearheading UDYAMA, (www.udyama.org ) as founder , undertaking citizen-action on DRR ,END-WATER-POVERTY-campaign, Deepening-Governance &amp; Capitalizing-Mainstream resources-impact-towards livelihoods &amp; Community-Disaster-Resilient-process&amp;Climate Justice, human rights alongwith life-skill-building ,UDYAMA has accredited-organizations with UNECOSOC,UN-Global-Compact, GNDRR, UNCONGO, UNFCCC, UN-Climate-Caucus,GNDR, NGO-gateway, WASH-forum NAADRR,CDRN, SPHERE-India, WSSCCC, SusanA, stakeholders’ forum and Water-Climate-Coalition, ACCRN. UDYAMA has awarded as one of International-Award forEnvironment http://www.google.co.in/search?hl=en&amp;q=pradeep+mohapatra,+udyama&amp;start=10&amp;sa=N ,I am a team-player working in tough &amp; challenging-conditions &amp; managing-major conflicts are my strength , undertake Next-Development-Challenges .Some-time I undertake action-research and evaluations http://www.preventionweb.net/files/9455_9455ODMPIIEoPEReportFinal20091.pdf
As passion am working with community-directly to change-culture of self resilience and negotiations,file:///C:/Users/User/Downloads/Shri%20Pradeep%20Mohapatra%20%20Karmaveer%20Chakra%20Award.pdf
Professional Association
• Network Member of International-climate-variability &amp; change ,
• Life-member of Indian Association of Soil and Water-Conservation, Deheradun, India.
• Life-Member of Orissa Environmental Society, Bhubaneswar. 
• Life Member of Indian Red Cross society
• Net work member, MANAGE, HYDERABAD, India
• Network member of RRA( Revitalizing Rainfed Agriculture)
• Network member of SRI India 
• Network member of Stakeholder Forum
• Network Member of End Water Poverty
• Network Member of WSSCCC
• Network member of eradication of Hunger &amp; Poverty
• Network member of Water Climate Coalition
• Network-Member, National-Institutes of Environment-Professionals
• Member Global Network Member of DRR
• Network Member of Urban Poverty , Migration &amp; livelihoods
• Network Member ACCRON
• Roster Expert UNHABITAT
• Observer UNFCCC
• Roster-Expert CDKN
• Observer-UNCCD
• Network-member Orissa-Disaster Resilient Development-forum 
</t>
  </si>
  <si>
    <t xml:space="preserve">- 5th Asian Ministeril Conference on DRR- Yogiakarta- Indonesia
- UNEP-SCP- Bangkok- Thailand
-UNEP- Major stakeholders Conference- Cambodia
</t>
  </si>
  <si>
    <t>Poverty Eradication, Food Security and Nutrition/ Sustainable Agriculture, Desertification, Land Degradation and Drought, Water and Sanitation, Employment, Decent Work and Social Protection, Youth, Education and Culture, Sustained and Inclusive Economies, Energy, Global Partnership for Achieving Sustainable Development, Human Rights, Regional and Global Governance,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Community Resilience</t>
  </si>
  <si>
    <t xml:space="preserve">- On Community Resilience in Urban , &amp; rural Areas
-Local Biodiversity Conservation
-Community led Micro- Water Harvesting, Food security, Sanitation , Nutrition
Minimizing adverse impact of Distress Migration,
-Preventing Degradation &amp; ecological Richness
-Gearing Greening &amp; Linking Livelihoods
-Life Skill Building
- Networking &amp; Citizen Action
</t>
  </si>
  <si>
    <t>The NGO FORUM on Cambodia</t>
  </si>
  <si>
    <t>NGOF</t>
  </si>
  <si>
    <t>Poverty Eradication, Food Security and Nutrition/ Sustainable Agriculture, Sustained and Inclusive Economies, Macroeconomic Policies, Energy, Sustainable Development Financing, Global Partnership for Achieving Sustainable Development, Human Rights, Sustainable Cities and Human Settlement, Climate Change, Disaster Risk Reduction, Forests and Biodiversity, Gender Equality and Women's Rights, Rule of Law and Governance</t>
  </si>
  <si>
    <t>NGOF has engaged with UN and UNFCCC every year.</t>
  </si>
  <si>
    <t>NGO Forum on Cambodia works to improve life for poor and vulnerable people in Cambodia. It is a membership organisation that builds NGO cooperation and capacity, supporting NGO networks and other civil society organizations to engage in policy dialogue, debate and advocacy.
The goal of NGO Forum is that the rights of the poor and vulnerable are recognized and supported by the policies and practices of Cambodia’s government and development partners, and the wider community.</t>
  </si>
  <si>
    <t>Vision
NGO Forum’s vision is that well-informed citizens and civil society organisations in Cambodia positively influence pro-poor, equitable and sustainable development, supported by a transparent and accountable government.
Mission
NGO Forum’s mission is to coordinate and resource members and networks of NGOs in engaging in policy dialogue, debate and advocacy with and for poor and vulnerable people in Cambodia.
Goal
NGO Forum’s overall goal is to ensure that citizens and civil society organisations are well-equipped to contribute and influence policy making and implementation processes for the benefit of poor and vulnerable people of Cambodia.
Values
The NGO Forum believes in working together for:
Human rights and justice – All of our work is based on respect for the inherent worth and dignity of all people, and the rights that follow from this understanding.
Transparency and accountability – NGO Forum both provides and expects to access clear, accurate and up-to-date information. We are willing to hold ourselves to high standards and seek to hold others to similar standards as the ones we set for ourselves.
Sustainability – NGO Forum is committed to development that meets the needs of the present without compromising the ability of future generations to meet their own needs. By empowering members, our networks and the communities they serve, we believe that the benefits of our work will be enduring.
Cooperation and partnership – We respect the wishes and requirements of our members and networks – and the communities they serve – and we endeavour to create a shared voice, working together in a manner that enables us to achieve our shared goals and live our shared values.Peace – NGO Forum recognises that peace is about more than the absence of conflict. NGO Forum strives for concord, harmony and tranquillity – a balance of power.
Equity – NGO Forum shares it own resources fairly and wants to see that the natural and intellectual wealth of Cambodia is also distributed fairly, so that everyone is able to gain their share. We know that the success of development can be measured by how the least powerful people and the smallest minority groups are faring.</t>
  </si>
  <si>
    <t>#9-11 St 476 Sk toul tompoung1</t>
  </si>
  <si>
    <t>www.ngoforum.org.kh</t>
  </si>
  <si>
    <t>vannara@ngforum.org.kh</t>
  </si>
  <si>
    <t>88523214 429</t>
  </si>
  <si>
    <t>85523994 063</t>
  </si>
  <si>
    <t>94 National and International Organizations as membership of the NGO FORUM on Cambodia.
340 National and International Organizations as network member that focused on hydropower dam development, land right, forestry right, housing right, indigenous people, climate change, agriculture, REDD++, national budget, development policy, aid effectiveness, national development strategy. Generally, we have focused on constructive engagement, CMDG, SD.</t>
  </si>
  <si>
    <t>Land and Livelihood Program
Environment Program
Development Program
Research and Information Center.</t>
  </si>
  <si>
    <t>Tek Vannara</t>
  </si>
  <si>
    <t>#9-11 Street 476, Toul Tompong, P.O. Box 2295, Phnom Penh 3, Cambodia. NGO Forum on Cambodia</t>
  </si>
  <si>
    <t>tekvannara@hotmail.com</t>
  </si>
  <si>
    <t>Tek Vannara, Since 2012 until end of December 2013 he hold the position Deputy Executive Director and from January 2014 until present he hold the position Executive Director of the NGO FORUM on Cambodia, in those positions he has led and advices to 13 projects focus hydropower dam development, renewable energy, environment, green growth land and livelihood, development issues, research and information and natural resource management in Cambodia. Moreover, in 2001until 2011, Vannara has been Program Manager of Culture and Environment Preservation Association (CEPA) which was led and managed on whole Tonle Sap and Mekong Rivers ‘s hydropower dam development, renewable energy, water resource management, fishery network in Cambodia. Vannara has played very important role for making positive change on hydropower dam development, renewable energy, forestry management, fishery management in Cambodia. Vannara also extended network at regional and international such as with MeNET, EEP, Save the Mekong, Sea Fish Network, FAO, World Fish Center and Global Fish Center. Vannara is very active lecturer at Royal University of Agriculture and he is very active supervises at least 45 master students on the field of natural resource management which was from 2007 to 2013. From 2007 to 2009, Vannara became a Chairperson of board of director of Cambodia Community Based Eco-Tourism Network (35 NGOs, academies, private companies and government institute) are members of CCBEN, in this position he has given general management, general advises to coordinator and members of CCBEN, overseeing on CCBEN proposal, long term strategy of CCBEN and ensures CCBEN are operation smoothly in sustainability and respected to member voices and needs. In April 2003-Present, Vannara became a representative of River Watch East and South East Asia (RWESA) in Cambodia was responses on sharing information on river based management, community based fishery management, community based water resource management, water resource management to networks, giving advises on how to organize international conferences, workshops or meetings related to water and river issues. In the last ten year ago, Vannara have been published at least 18 books related to hydropower, renewable energy, fishery resource management and river basin management in Cambodia and region. It was published by national and regional. Finally, in year 2012, Vannara have got excellence award on environment and peace in Asia from Eco Peace Leadership Center and UNEP at Kangwon National University, South Korea.</t>
  </si>
  <si>
    <t>UNFCCC/ECOSOC</t>
  </si>
  <si>
    <t>Poverty Eradication, Food Security and Nutrition/ Sustainable Agriculture, Desertification, Land Degradation and Drought, Energy, Global Partnership for Achieving Sustainable Development, Regional and Global Governance, Climate Change, Forests and Biodiversity, Gender Equality and Women's Rights</t>
  </si>
  <si>
    <t xml:space="preserve">Cambodia-Post 2015
National Resources and IP Right
Climate Financing in Cambodia.
</t>
  </si>
  <si>
    <t>National Integrated Development Association</t>
  </si>
  <si>
    <t>NIDA-Pakistan</t>
  </si>
  <si>
    <t>Poverty Eradication, Food Security and Nutrition/ Sustainable Agriculture, Water and Sanitation, Employment, Decent Work and Social Protection, Youth, Education and Culture, Health and Population Dynamics, Sustained and Inclusive Economies, Energy, Sustainable Development Financing, Global Partnership for Achieving Sustainable Development, Human Rights, Regional and Global Governance,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Rule of Law and Governance, LGBTIQ Rights</t>
  </si>
  <si>
    <t xml:space="preserve">Objectives
• To ensure organized efforts of locals for making their lives better.
• To improve the livelihood conditions of poor communities through integrated interventions in NRM, enterprise development and micro credit.
• To provide clean drinking water and building up sanitation infrastructure in Pakistan, especially remote rural areas.
• To provide health care services in women reproductive health, childcare, HIV/AIDS, tuberculosis and other communicable diseases.
• To impart skills and knowledge to improve human and institutional development through training and consultancies with NGOs, CBOs, and community groups.
• To facilitate women empowerment through interventions for women rights, gender and equal participation of women in leadership and decision making.
• To contribute in developing quality education through enhancing capacity of existing systems with conscious efforts for increasing literacy in girls and deserving sections of society.
• To enable and engage youth in a constructive discourse for social and physical development.
• To organize events for promotion of peace, culture and harmony 
To network with likeminded organizations and forums for collective efforts at local, national and international levels.
</t>
  </si>
  <si>
    <t xml:space="preserve">National Integrated Development Association (NIDA-Pakistan) is a non-governmental organization committed to aiding underprivileged communities across Pakistan, including Gilgit Biltistan, the Federally Administered Tribal Areas (FATA) and Azad Jammu Kashmir (AJK). NIDA-Pakistan is registered with Government of Pakistan under the Societies Registration Act 1860. NIDA-Pakistan intervenes in both in disaster and non-disaster situations, aiming for the sustainable development of marginalized communities. Since its registration in August 2008, NIDA-Pakistan has directly implemented 20 different research and implementation projects in Pakistan, large and small. NIDA-Pakistan has undertaken its projects in areas of health, education, livelihood, water, sanitation and hygiene (WASH), human rights, peace and development, human and institutional development, and Disaster Risk Reduction (DRR).The organization has also contributed to emergency relief, recovery, rehabilitation and development of rural and urban communities across Khyber Pakhtunkhwa (KPK) and in parts of Punjab province. Inclusion of all sections of the community is a key focus of NIDA-Pakistan’s interventions.
</t>
  </si>
  <si>
    <t>House No M-2</t>
  </si>
  <si>
    <t>http://www.nidapakistan.org</t>
  </si>
  <si>
    <t>info@nidapakistan.org</t>
  </si>
  <si>
    <t>+92 91 5844577</t>
  </si>
  <si>
    <t>Poor and Ultra Poor include marginalized groups</t>
  </si>
  <si>
    <t>Helath, Education, WASH, DRR, Livelihoods, CCA, Emergency response, Women and Child Issues, Huamn Rights</t>
  </si>
  <si>
    <t>Dr. Zia Ur Rahman Farooqi</t>
  </si>
  <si>
    <t>dp@nidapakistan.org</t>
  </si>
  <si>
    <t>Dr. Zia Ur Rahman Farooqi is working is director Programs with NIDA-Pakistan and having more than 13 years experience in managing and dealing with diverse community based projects include sustainable development and emergency responses.</t>
  </si>
  <si>
    <t>Poverty Eradication, Food Security and Nutrition/ Sustainable Agriculture, Water and Sanitation, Employment, Decent Work and Social Protection, Youth, Education and Culture, Health and Population Dynamics, Sustained and Inclusive Economies, Energy, Sustainable Development Financing, Global Partnership for Achieving Sustainable Development, Human Rights, Sustainable Cities and Human Settlement, Sustainable Consumption and Production (Including Chemical and Waste), Climate Change, Disaster Risk Reduction, Forests and Biodiversity</t>
  </si>
  <si>
    <t>Being a participant I will bring all the issues and challenges on board which Pakistan is facing and there possible way out through mutual consultation to those issue to sustainable development.</t>
  </si>
  <si>
    <t>Huvdhoo Aid</t>
  </si>
  <si>
    <t>HAD</t>
  </si>
  <si>
    <t>Poverty Eradication, Food Security and Nutrition/ Sustainable Agriculture, Youth, Education and Culture, Human Rights, Disaster Risk Reduction, Rule of Law and Governance</t>
  </si>
  <si>
    <t>Huvadhoo Aid envissions a community in which all civil society organiations works in harmony with island administrator and the general public for the advancement of the rural communities.</t>
  </si>
  <si>
    <t>Huvadhoo Aid (HAD) exists to enable the rural people to work effectively in promoting and advancing the interests of the rural community of the Maldives to attain basic needs. We work to build a united and strong community for the advancement of the island. We base our actions to enable the community and NGOs to effectively promote and advance the interests, well-being of island community, and improve the effectiveness of the NGOs serving the community. Especially we seek to strengthen our actions for poverty alleviation in the community by promoting equity and equality.</t>
  </si>
  <si>
    <t>HAD Building, Gaaf Dhaal Hoadedhoo, Maldives</t>
  </si>
  <si>
    <t>www.huvadhooaid.org</t>
  </si>
  <si>
    <t>admin@huvadhooaid.org</t>
  </si>
  <si>
    <t>(960) 332 7514</t>
  </si>
  <si>
    <t>DEMOCRATIC GOVERNANCE
ENVIRONMENT AND CLIMATE CHANGE
YOUTH AND WOMEN EMPOWERMENT
DRUG PREVENTION
VOLUNTEERS
COMMUNITY DEVELOPMENT</t>
  </si>
  <si>
    <t>We implemented programs and projects in below given area.,</t>
  </si>
  <si>
    <t>Imad Mohamed</t>
  </si>
  <si>
    <t>HAD Building, Gaaf Dhaal Hoadedhoo</t>
  </si>
  <si>
    <t>imad@huvadhooaid.org</t>
  </si>
  <si>
    <t>Executive Director of the organisation. Manage day today function of the organisation.</t>
  </si>
  <si>
    <t>Participated in UNSIDS 2014, as part of CSO deligation</t>
  </si>
  <si>
    <t>Poverty Eradication, Regional and Global Governance, Climate Change, Disaster Risk Reduction, Gender Equality and Women's Rights, Rule of Law and Governance</t>
  </si>
  <si>
    <t>Raise voice of rural communities</t>
  </si>
  <si>
    <t>Earth Council Asia-Pacific, Inc.</t>
  </si>
  <si>
    <t>EC-AP</t>
  </si>
  <si>
    <t>Poverty Eradication, Sustained and Inclusive Economies, Macroeconomic Policies, Means of Implementation, Global Partnership for Achieving Sustainable Development, Regional and Global Governance, Sustainable Cities and Human Settlement, Climate Change, Disaster Risk Reduction, Gender Equality and Women's Rights</t>
  </si>
  <si>
    <t>ECOSOC, CSD Roster</t>
  </si>
  <si>
    <t>Has been primarily participating in meetings of the Rio process since after UNCED at national, regional and global levels. Occassionally participated in UN and other national/regional/global meetings on SDGs, climate change, SD governance, human rights, energy, etc.. Worked in partnership with DESA in promoting national councils for sustainable development (NCSD) globally.</t>
  </si>
  <si>
    <t>Promote participatory and effective sustainable development governance (or civil society participation in governance), particularly planning, policy-making and programming.</t>
  </si>
  <si>
    <t>Originally created by UNCED SecGen Maurice Strong in 1992. Worked with/for various countries in setting up national multi-stakeholder/participatory mechanisms (NCSD), preparing national SD strategies, and promoting ethical governance by applying the principles of the Earth Charter. In 2006, Earth Council gave autonomy to its regional arms thus the birth of Earth Council Asia-Pacific, Inc. under Philippine laws.</t>
  </si>
  <si>
    <t>Suite 810, Medical Plaza Bldg., San Miguel Ave., Pasig City, Philippines 1605</t>
  </si>
  <si>
    <t>under construction</t>
  </si>
  <si>
    <t>ella.antonio@gmail.com</t>
  </si>
  <si>
    <t>Current preoccupation includes sustainable development goals and Post-2015 Agenda, and climate change and resilience.</t>
  </si>
  <si>
    <t>Research and advocacy on focus areas</t>
  </si>
  <si>
    <t>Ella S. Antonio</t>
  </si>
  <si>
    <t>1090 F. Antonio St., Bambang Pasig City, 1600 Philippines</t>
  </si>
  <si>
    <t>Has been active in national, regional and global SD discussions since 1994, first as government official until 1998 and as NGO since then. Deemed an expert in SD governance as evidenced by engagement as expert/consultant on governance research/studies, and invitations from UN and other global meetings to speak/discuss it, and conduct of training/seminars on SD planning and similar subjects.</t>
  </si>
  <si>
    <t>Active with UNCSD sessions and other national, regional and global (e.g. UNEP) meetings since 1994 (last UNCSD meeting was Rio+20). Engaged by UN bodies (UNITAR, UNEP, UNDP, ASEF, IIED, IGES, etc) in small research projects.</t>
  </si>
  <si>
    <t>Technical/Expert inputs in discussions, particularly based on experience working with some countries on their NCSDs and SD strategies. Advocacy work.</t>
  </si>
  <si>
    <t>Older People</t>
  </si>
  <si>
    <t>HelpAge International, East Asia/Pacific Regional Office</t>
  </si>
  <si>
    <t>HelpAge, EAPRO</t>
  </si>
  <si>
    <t>Poverty Eradication, Food Security and Nutrition/ Sustainable Agriculture, Employment, Decent Work and Social Protection, Health and Population Dynamics, Sustained and Inclusive Economies, Macroeconomic Policies, Human Rights, Disaster Risk Reduction, Gender Equality and Women's Rights</t>
  </si>
  <si>
    <t>Events
- Workshop on the social integration and the rights of older persons in the Asia-Pacific Region. UN-ESCAP, October 2014
- International Day for Disaster Reduction/ ASEAN Day for Disaster Management. UNISDR, October 2014
- Executive Course: Designing and extending universal social pensions in Asia and the Pacific, ILO, February 2015
- (future event – Starting 14 March 2015) The World Congress on DRR, UNISDR, March 2015
Activities
- Implementation of UNFPA-funded Annual Work Plans (AWPs) relating to the 2014 - 2017 UNFPA Global and Regional Programme Interventions 
- UNHCR Mission on situation of older people and their specific protection issues in Government controlled camps in Myitkyina and Bhamo, Kachin State, Myanmar, UNHCR, November 2014
- MIPAA +5 review, UNDESA, 2007
- MIPAA +10 review, UNDESA, 2012 Workshop on the social integration and the rights of older persons in the Asia-Pacific Region. UN-ESCAP, October 2014
- International Day for Disaster Reduction/ ASEAN Day for Disaster Management. UNISDR, October 2014
- Executive Course: Designing and extending universal social pensions in Asia and the Pacific, IFLO, February 2015
- (future event – Starting 14 March 2015) The World Congress on DRR, UNISDR, March 2015</t>
  </si>
  <si>
    <t>We believe that the contribution older people make to society is invaluable. Yet older people remain some of the poorest and most neglected in the world. We are committed to helping them claim their rights, challenge discrimination and overcome poverty.
Our vision is of a world in which all older people can lead dignified, active, healthy and secure lives. 
We work with our partners to ensure that people everywhere understand how much older people contribute to society and that they must enjoy their right to healthcare, social services and economic and physical security.</t>
  </si>
  <si>
    <t>HelpAge International helps older people claim their rights, challenge discrimination and overcome poverty, so that they can lead dignified, secure, active and healthy lives.
The contribution older women and men make to society - as carers, advisors, mediators, mentors and breadwinners - is invaluable. but growing older is not wihtout its problems. HelpAge International helps older people claim their rights, challenge discrimination and overcome poverty, so that they can lead dignified, secure, active and healthy lives. Our work in over 75 countries is strengthened through our global network of like-minded organisations - the only one of its kind in the world.
The East Asia / Pacific Regional Office is working in some of the world's most rapid ageing countries in East Asia, Southeast Asia, and the Pacific.</t>
  </si>
  <si>
    <t>6 Nimmanhemin Soi 17, T. Suthep, A. Muang, Chiang Mai 50200 Thailand</t>
  </si>
  <si>
    <t>www.helpage.org</t>
  </si>
  <si>
    <t>hai@helpageasia.org</t>
  </si>
  <si>
    <t>+66 53 225440</t>
  </si>
  <si>
    <t>+66 53 225441</t>
  </si>
  <si>
    <t>Our global actions to 2015
We will:
- Enable older men and women to have secure incomes.
- Enable older men and women and those they support to receive quality health, HIV and care services.
- Enable older men and women to actively participate in and be better supported during emergency and recovery situations.
- Build global and local movements that enable older men and women to challenge age discrimination and claim their rights
- Support a growing global network of organisations to work effectively with and for older men and women.</t>
  </si>
  <si>
    <t>- DRR &amp; climate change
- Emergencies
- Health
- Rights
- Social protection
- Work
- Post-2015</t>
  </si>
  <si>
    <t>Teerapong Laptwan</t>
  </si>
  <si>
    <t>6 Nimmanhemin Soi 17, T. Suthep, A. Muang, Chaing Mai 50200</t>
  </si>
  <si>
    <t>teerapong@helpageasia.org</t>
  </si>
  <si>
    <t>I started working with HelpAge in early 2008, as a resource development officer. Until 2014, an opportunity opened up as EAPRO is developing a regional communications team and I, coming from more communications background, therefore moved to take this challenge.</t>
  </si>
  <si>
    <t xml:space="preserve">Workshop on the social integration and the rights of older persons in the Asia-Pacific Region. UN-ESCAP, October 2014
International Day for Disaster Reduction/ ASEAN Day for Disaster Management. UNISDR, October 2014
</t>
  </si>
  <si>
    <t>Poverty Eradication, Employment, Decent Work and Social Protection, Health and Population Dynamics, Disaster Risk Reduction</t>
  </si>
  <si>
    <t>Perspectives of ageing in the region and how the growing older population can be a resource to their societies</t>
  </si>
  <si>
    <t>Sanayee Development Organization</t>
  </si>
  <si>
    <t>SDO</t>
  </si>
  <si>
    <t>Poverty Eradication, Food Security and Nutrition/ Sustainable Agriculture, Employment, Decent Work and Social Protection, Youth, Education and Culture, Health and Population Dynamics, Human Rights, Disaster Risk Reduction, Conflict Prevention, Post Conflict Peace Building and the Promotion of Durable Peace, Rule of Law and Governance</t>
  </si>
  <si>
    <t>SDO has been an implementing partner with some UN programs such as the UNAMA, UNOPS, WHO, UNHCR, and UNODC in Afghanistan.</t>
  </si>
  <si>
    <t>SDO’s mission is to contribute to the emergence of a peaceful, developed and self-sustaining Afghan society through professional engagement in the sectors of Peace Building, Community Health, Education and Community Development.</t>
  </si>
  <si>
    <t>Sanayee Development Organization (SDO) is a registered Afghan development non-governmental and non-profit organization. Established in 1990, SDO has been serving vulnerable and disadvantaged people in the sectors of education, peace building, community development and community health, in remote and underserved rural areas of Afghanistan. SDO’s service delivery is based on honesty, commitment, equality, the promotion of peace &amp; non-violence and respect for the Islamic values and positive culture of our people.
SDO’s participatory and community-based approaches to development single out SDO as one of the leading peace and development agencies in Afghanistan. Given the strong commitment and diligence of SDO’s professional staff members, SDO has been able to implement complex and challenging rural development programs with a high standard of quality.
In spite of all the challenges and difficulties in the areas SDO are working, SDO staff members perform their assigned tasks successfully, and work hard to contribute positively towards the organizational vision, goals and mission.
We take pride in proclaiming that SDO has received expressions of satisfaction from all the stakeholders of its programs and projects, in particular donor organizations, the government of Afghanistan and most importantly, the people of the communities in which we work.</t>
  </si>
  <si>
    <t>House No. 408, Street 6, Taimani Main Road, District 4, Kabul, Afghanistan</t>
  </si>
  <si>
    <t>www.sanayee.org.af</t>
  </si>
  <si>
    <t>sdokabul@gmail.com</t>
  </si>
  <si>
    <t>Peacebuilding
Community Development and Livelihoods
Education
Health</t>
  </si>
  <si>
    <t>Providing Livelihood opportunities
Building local capacities for security and Peace
Providing Basic health services in rural areas
providing educational services</t>
  </si>
  <si>
    <t>Raz Mohammad Dalili</t>
  </si>
  <si>
    <t>Kabul</t>
  </si>
  <si>
    <t>dalili.kabul@gmail.com</t>
  </si>
  <si>
    <t>Mr. Raz Mohammad Dalili is the executive director and founder of Sanayee Development Organization. He has an academic background in Economics and teaching. He is currently one of the nationally acclaimed civil society activist with experience in humanitarian and development planning and operations.</t>
  </si>
  <si>
    <t>Not very specific</t>
  </si>
  <si>
    <t>Poverty Eradication, Food Security and Nutrition/ Sustainable Agriculture, Employment, Decent Work and Social Protection, Health and Population Dynamics, Human Rights, Disaster Risk Reduction, Conflict Prevention, Post Conflict Peace Building and the Promotion of Durable Peace, Rule of Law and Governance</t>
  </si>
  <si>
    <t>Voluntary Action Network India</t>
  </si>
  <si>
    <t>VANI</t>
  </si>
  <si>
    <t>Water and Sanitation, Employment, Decent Work and Social Protection, Sustained and Inclusive Economies, Sustainable Development Financing, Global Partnership for Achieving Sustainable Development, Human Rights, Regional and Global Governance, Gender Equality and Women's Rights, Rule of Law and Governance</t>
  </si>
  <si>
    <t>We are engaged with UNDP and USAID on various policy issues and attend their meetings through solicited invitations.</t>
  </si>
  <si>
    <t xml:space="preserve">As a platform, it promotes voluntarism and creates space for voluntary action.
As a network, it attempts to bring about a convergence of common sectoral issues and concerns for building a truly National agenda of voluntary action in the country. It also facilitates linkages of various efforts and initiatives of the voluntary sector in the country for a multiplier effect, to create and sustain the process of change in an organic manner.
As an apex body of voluntary organisations, VANI works towards fostering value-based voluntary action and long-term sustainability among its members.
</t>
  </si>
  <si>
    <t>VANI was founded by a group of individuals who had dedicated themselves to the cause of voluntarism. They were convinced that voluntarism represented the power of sustainability and security of our new democratic nation and a reminder of our ancient plural society. They believed that voluntarism is inherent in every individual and group struggling to bring a ray of hope to the deprived millions. VANI was born out of this conviction in 1988 as a National forum for the protection, enrichment and growth of voluntarism in India and as an entity which would act as the promoter, protector and a collective voice for the voluntary sector. In 1990, VANI became a registered society through the Societies Registration Act of 1860. Today VANI is the largest apex body of voluntary organisations with 19 Network Federations, 357Organisationsand 53 Individuals as its members. It has a strong base of 8000voluntary organizations, spread out in almost all states of India. Becoming an Associate is a new initiative of VANI. Organizations or individuals have the opportunity to engage with VANI as Associates. Presently there are 37 Associate members of VANI. VANI has also become coordinating agency for strengthening national networks in Asia. The partnership of such national networks is now spread in the countries of South Asia, South-East Asia and far East Asia.</t>
  </si>
  <si>
    <t>Voluntary Action Network India, BB-5, FF, Greater Kailash Enclave -II, New Delhi 110048, India</t>
  </si>
  <si>
    <t>www.vaniindia.org</t>
  </si>
  <si>
    <t>harsh@vaniindia.org, info@vaniindia.org</t>
  </si>
  <si>
    <t>91 11 29228127</t>
  </si>
  <si>
    <t>91 11 41435535</t>
  </si>
  <si>
    <t xml:space="preserve">Work towards building a society where voluntarism and voluntary organizations play a dominant and constructive role in social cohesion, economic empowerment and nation building.
· We aim to facilitate the growth of the voluntary sector in India
· Be a catalyst for change through leadership, research and membership engagement
· Work with the government to shape policy on areas governing the space of voluntary organizations
· Provide platforms for members and other stakeholders to interact and network
</t>
  </si>
  <si>
    <t xml:space="preserve">VANI has been working as a catalyst between central and state governments and their machineries on the one hand and Indian NGOs on the other. It represents NGOs' concerns and issues through research based policy advocacy, networking and sensitizing the government and other stakeholders.
</t>
  </si>
  <si>
    <t>Harsh Jaitli</t>
  </si>
  <si>
    <t>Voluntary Action network India, BB-5, FF, Greater Kailash Enclave II, New Delhi 110048, India</t>
  </si>
  <si>
    <t>harsh@vaniindia.org</t>
  </si>
  <si>
    <t>Mr. Harsh Jaitli, is the Chief Executive Officer of Voluntary Action Network India (VANI). He has done M.Phil in International Studies from JNU, Delhi and has been working in the development sector for last two decades. He was earlier working as Director in PRIA looking after assignments of capacity building, Research, advocacy and networking. He has worked on the themes like environment, health, local governance, Right to Information, organizational development, etc. He has also worked on institutional strengthening in the field of information resource centre, financial management and project cycle management. Harsh has also widely traveled in India and abroad to share and learn global trends on the above subject.
Mr. Harsh is a member of Facilitation Group (FG)/ Governing Body of International Forum of National NGO Platform (IFP), Co-convener of Asia Development Alliance (ADA) and Steering Committee member of Asia Democratic Alliance. He is also a member of the “Task Force on Business Responsibilities (TF-BRS)” constituted by the Planning Commission of India for next five years plan; Steering Committee on ‘Voluntary Sector’ for the formulation of the Twelfth Five Year Plan (2012-2017)” constituted by the Planning Commission of India and member of Drafting Committee on “National Voluntary Guidelines for the Social, Environmental and Ethical Responsibilities of Businesses”, constituted by Ministry of Corporate Affairs, Government of India.</t>
  </si>
  <si>
    <t>Asia-Pacific Regional Outreach Consultation on Building Asia-Pacific Evidence for the First High Level Meeting (HLM) of the Global Partnership for Effective Development Cooperation (GPEDC or Busan Global Partnership), to be held on 10-11 March 2014 at the Plaza Hotel, Seoul, Korea - This meeting was an important opportunity for the region to take stock of what has been implemented at a country and regional level in terms of the Busan commitments and the evidence generated to date. The meeting was an attempt towards inclusive participation which would draw out and coalesce key elements from the region’s experience and knowledge across different development actors to:
 Provide Asia and Pacific feedback on specific elements of the First HLM of the GPEDC (15-16 April, Mexico City);
 Develop Asia and Pacific inputs to the First HLM Outcomes; and
 South-South learning on development effectiveness solutions
ASIA REGIONAL CIVIL SOCIETY EXPERIENCE SUMMIT
SEPTEMBER 08-10, 2014 , Jakarta, Indonesia - Civil Society summit - partnership and innovation - civil society's role in strengthening governance and inclusion of vulnerable population in Asia - we shared our best practices and examples on innovations.</t>
  </si>
  <si>
    <t>Water and Sanitation, Employment, Decent Work and Social Protection, Sustained and Inclusive Economies, Sustainable Development Financing, Global Partnership for Achieving Sustainable Development, Human Rights, Regional and Global Governance, Gender Equality and Women's Rights</t>
  </si>
  <si>
    <t>VANI as a network body representing more than 500 orgnisations individual and networks of India. apart from this VANI is also an active member of Asia Development Network, Asian Development Alliance, International Forum for national NGOs platform (Paris), CIVICUS, AGNA, CPDE. in the past we have been collaborating with various national and regional partners on issues of enabling environment and global governance. In addition to this, we have been working on SDG's and Byond 2015, civil society engagements in BRICS, G20, High level forum issues.</t>
  </si>
  <si>
    <t>Sindh Graduates Association (SGA)</t>
  </si>
  <si>
    <t>SGA</t>
  </si>
  <si>
    <t>PAKISTAN</t>
  </si>
  <si>
    <t>Youth, Education and Culture, Health and Population Dynamics</t>
  </si>
  <si>
    <t>Sindh Graduates Association is a non-political Humane Social Organization recognizing inter-cultural and inter personal interaction for national harmony and peace among all sections of population and its objects shall be:
To organize and unite the Graduates of Sindh where ever they may be.
To redress the unemployment and social grievances of the people of Sindh where ever they may be.
To endeavour to increase the Sindhi Primary Schools and to secure improvements in the Primary, Secondary and Higher (General and Technical) Education and to establish Educational Institutions.
To secure facilities from Federal / Provincial Government and Private sources for providing libraries, hostels, reading rooms and auditoriums.
To provide assistance to people in respect of matters arising out of or incidental to their employment.
To organize and run clubs, libraries, fair price shops and other forms of social services.
To cooperate and federate with other organizations of Sindh/Pakistan having kindred objects.
To endeavour to improve health facilities and establish health institutions.
To facilitate and to establish income generating projects for empowerment of poor.
To endeavour to protect basic human rights.
To endeavour to mobilize and sensitize the people on gender issues and social development.
To endeavour to protect archeological structures and to preserve cultural heritage of Sindh.
To endeavour to work on the issues facing the people of Sindh in different fields for their environmental, social and economical development.
To promote, fund, build, aid, assist, manage, maintain, administer and run schools, polytechnics, colleges, universities, research centers, educational institutions and training centers.
To promote, establish, purchase, acquire manage, control, supervise co-operative societies, corporate bodies or industrial undertakings, companies, financial institutions, banking companies and any other institutions.
To purchase, take o</t>
  </si>
  <si>
    <t xml:space="preserve">Sindh Graduates Association (SGA) is a civil society organization, which recognizes intercultural and interpersonal interaction as the fundamental basis for voluntary work. SGA is registered under Societies Registration Act (XXI) of 1860 on 29th September, 1972. The operational area of SGA is Pakistan and have network of 113 Branches having more than 9000 Graduate members. The status of SGA is Non-Profit, Non Sectarian and Non Political Civil Society Organization with a vision to construct peaceful and developed Society in Sindh-Pakistan.
The Association is operative with the active support of graduate volunteers through Central Executive Committee (CEC) and Council of Members (COM). The size of CEC and COM is 25 and 191 respectively. The Association has 83 active branches in Sindh including one at Islamabad.
SGA since its inception i.e. 1972 is striving to provide quality and standardized services to the marginalized and deprived community of Rural and Remote areas of Sindh in the following disciplines:-
Education :
Formal Education
Non Formal Basic Education
Youth Adult Literacy Program (ESRA)
Adoption of Government Schools under Public Private Partnership basis
Heath :
Dr. Yasmeen Shaikh Memorial Emergency Centre (YASMEC)
Eye and Skin Diseases Camps
Open Heart Surgeries
Relief Camps
Family Advancement for life and Health (FALAH)
Human Resource Development (HRD)
Capacity Building Program of Volunteers/Staff/SMCs and Teachers of Roshan Tara Schools and Refresher course for Teachers
Project oriented Training Program (Adult Literacy Program) for Staff and Teachers
</t>
  </si>
  <si>
    <t>SGA Head Office 9/12, Rimpa Plaza, M.A Jinnah Road, Karachi.</t>
  </si>
  <si>
    <t>http://sga.org.pk/wp-sindhgraduates/contact-us</t>
  </si>
  <si>
    <t>info@sga.org.pk</t>
  </si>
  <si>
    <t>9221-32760955, 32724359, 32765867</t>
  </si>
  <si>
    <t>92021-32767202</t>
  </si>
  <si>
    <t>Promotion of education, health and humanitarian assistance through volunteerism.</t>
  </si>
  <si>
    <t>SGA Mazhar Resource Centre
Sindh Graduates Association has established and furnished a Mazhar Resource Centre (Library) at SGA Head Office, Karachi where 2140 books are available on different subjects and 403 reports of different NGO/INGOs and different institutions/organizations for the readers. The available reading material is classified and arranged according to subject wise for easy access and prepared a computerized catalogue. Besides, MRC is used for conducting meetings, trainings, workshops and other activities of the Association.
Poverty Alleviation/ Income Generation
Social Mobilization Project in collaboration with Action Aid Pakistan DA-8 Khipro
Micro Credit
Presently SGA is working on Social Mobilization with Khushhali Bank in District Larkana, Ghotki, Shikarpur, Mirpurkhas, Dadu and Naushahro Feroz since 2002 and facilitating Khushhali Bank Ltd to empower people and eliminate poverty
Emergency Relief Services
Sindh Graduates Association rendered emergency services in super flood in 2010 and set up a camp of affectees at Public School Gadap, Karachi where more than 4000 flood affectees were provided food, shelter and other necessary facilities for their livelihood for two months. Further, Sindh Graduates Association in collaboration with RSPN/USAID provided emergency and early recovery Project BAHAAL to the flood affected families and provided seeds/agree inputs, hygiene kits, hand pumps and 673 shelters at Khairpur Nathan Shah.
Due to heavy rains in 2011, the belongings of affected areas were washed away and water was standing for many days and their survival was become very difficult. Consequently, their livestock was badly affected and epidemics were out break in rain affected areas. In this critical situation, SGA provided medicine and hired medical teams for the treatment of rain affected livestock at Taluka Khipro and Shahpur Chakar, District Sanghar to save their sole source of economy.
SGA Local Support Programme (LSO)
Sindh Graduates Association has been working with Rural Support Programmes Network and has formed a LSO at UC Khahi, Taluka Khipro, District Sanghar, where SGA LSO Project office has been running a coaching centre for needy and marginalized community’s girls and boys free of cost. Besides, a library is setup for their studies.
Roshan Tara Schools
Keeping in view the remarkable experience in the field of Education since 1980 on self help basis. Presently SGA is operating 25 Roshan Tara Schools with the enrollment of 8224 students. These schools are imparting quality and standard education at a very low cost for rural and marginalized students of Sindh.
Public School Gadap, Karachi
Besides, Sindh Graduates Association has been implementing a mega project by launching Public School Gadap, Karachi in collaboration with Government of Sindh, Karachi under private public partnership policy. The Public School Gadap is a residential school, where initially 110 students have been enrolled and a qualified and experienced faculty has also been engaged. The Public School Gadap is running under the supervision and decision making body of most experienced and intellectuals’ members of Board of Governors.
SGA’s working Relationship with Donors
Further SGA has long track of varied and wide working experience with different donor agencies i.e. National and International to its credit like TVO, SEF, OXFAM, SPO, INFAQ Foundation, Khushhali Bank, Shaikh Sultan Trust, Shabir Ahmed Jumani, Rural Support Programs Network (RSPN), PCP, Government of Sindh and Pakistan, ILO, IUCN, UNICEF, UNESCO, CIDA, UNDP, World Bank, Actionaid Pakistan, USAID and Sadhu Vaswani Mission, Mumbai India etc.
The Association has rich experience on Health and Education and Social Mobilization sectors in the rural areas of Sindh in collaboration with national and International Donor agencies by launching/conducting training programmes, medical camps and awareness centers, and implementing different types of Projects for the development and welfare of noble cause of humanity.</t>
  </si>
  <si>
    <t>Saifullah Bhutto</t>
  </si>
  <si>
    <t>saifullah.bhutto@sga.org.pk</t>
  </si>
  <si>
    <t>Mr. Saifullah Bhutto is in the field of Finance, HR, Audit, Administration &amp; Operations management since last 13 years. He belongs from District Shikarpur and have done Masters in Commerce from University of Sindh. He has worked in Labour Department (Manpower&amp; Training), Sindh Graduates Association and HANDS on the position of District Manager, Manager Finance &amp; IT and General Manager.
In the year 2000, he joined Sindh Graduates Association for the position of Manager Finance &amp; IT and worked on the financial management, operation &amp; admin management, to develop systems &amp; policies. He is also a social worker and played active role in SGA as a General Secretary of SGA-Sachal Goth Branch. He has a good relation with all SGA branches and done many activities and programmes on the platform of SGA.In the year of 2006, he joined HANDS as a District Manager at Shikarpur/Sukkur and responsible for district managements, financial, admin &amp; project implement.
During Sindh floods 2010, he was responsible for overall flood activities at all northern districts. During this period he was responsible for financial management, operational management &amp; MIS of all activities. Considering his hard working &amp; efforts, the management promotes as a General Manager-Operations and responsible for overall operations of organizations, procurement, logistics, IT, Quality Control, warehouse managements, during this period, he taken many initiatives specially in systems, policies development, controlling systems, warehouse management, IT systems etc.</t>
  </si>
  <si>
    <t>At country level, I have attended the numerous sessions, workshops and policy discussions arranged by UN and sister concerns.</t>
  </si>
  <si>
    <t>Poverty Eradication, Water and Sanitation, Health and Population Dynamics, Means of Implementation, Disaster Risk Reduction</t>
  </si>
  <si>
    <t>I was involved in several projects of capacity development of regional CSOs. particularly on policy development and NGO leadership.</t>
  </si>
  <si>
    <t>Badin Development &amp; Research Organization</t>
  </si>
  <si>
    <t>BDRO</t>
  </si>
  <si>
    <t>Water and Sanitation, Human Rights, Climate Change, Disaster Risk Reduction, Forests and Biodiversity, Gender Equality and Women's Rights</t>
  </si>
  <si>
    <t>BDRO has been working with UNDP GEF SGP Pakistan since 2006. I have attended GEF consutation meeting/workshop was held at jordan in 2012.</t>
  </si>
  <si>
    <t xml:space="preserve">The main objective of the establishment of organization is involve and assist them in development process also research is the important tool for to knows the root causes of the problems which help in sustainable development in the programmatic areas. 
This organization is based on the code of conduct that it is non-profit, non-sectarian and works with all the poor without any discrimination of caste and creed, Gender and area biases. Following are some sectors on which this organization preferentially works.
</t>
  </si>
  <si>
    <t xml:space="preserve">Badin development &amp; Research Organization (BDRO) is of non-Governmental –Organization which is working for the socio economic empowerment of the rural peoples and striving the poverty alleviation through implication of different development program in the rural areas It was established in 2000 by a group of energetic youngsters representing the both sexes of Badin .The organization registered under Social Welfare voluntary Organization Act: 1961with Directorate of Social Welfare / Community Development Department Government of Sindh.
The Organization has been working, since its inception, on different sectors of social development focusing on Education, Agriculture, women development, youth problems and environment for the betterment of the poor and needy peoples of the area. Through their active participation and the help of various donors
</t>
  </si>
  <si>
    <t>BDRO Office, Seerani Road Badin , Sindh , Pakistan</t>
  </si>
  <si>
    <t>www.bdro.org</t>
  </si>
  <si>
    <t>mail@bdro.org</t>
  </si>
  <si>
    <t>92-297-871012</t>
  </si>
  <si>
    <t>92-297-871100</t>
  </si>
  <si>
    <t xml:space="preserve"> Socio economic empowerment of the rural peoples through formation of CBOs for sustainable development initiatives in the villages 
 Involve rural communities in micro enterprise for alleviating poverty in the rural areas 
 Improve the living standard of the rural peoples through providing them health finicalities at door step and awareness among the women children about the health hazards
 Advocacy of the social problems and involve communities in the solution of problems 
 Mitigation of the flood disaster in the area 
 Raise literacy in the area specially girls, women, through establishment of non formal schools and adult literacy centers in the slum areas of the Cities and villages
 Capacity Building of the rural communities through establishment of the Research Center 
</t>
  </si>
  <si>
    <t xml:space="preserve"> Education program
 Health and sanitation 
 Youth Awareness programs
 Advocacy networking 
 Environment
 Women Development
 Water &amp; sanitation
 Disaster Management 
</t>
  </si>
  <si>
    <t>Mohammad Khan Samoon</t>
  </si>
  <si>
    <t>BDRO Office, Seerani Road Badin, Sindh, Pakistan</t>
  </si>
  <si>
    <t>khan@bdro.org</t>
  </si>
  <si>
    <t>92-3003015444</t>
  </si>
  <si>
    <t xml:space="preserve">
Mr. Muhammad Khan Samoo is development worker and has been working in remote area of Pakistan in the field of environment and development. He has made significant impact by working on numerous initiatives, which are focused towards the conservation of nature and natural resources. 
PROFILE:
Mr. Muhammad Khan Samoo passed his Master in 2000 from University of Sindh Jamshoro, Pakistan with first class in Sociology. He also possesses M.Sc Rural Development and secured first class.Mr.Samoon is doing his M.Phil in development Studies from University of Sindh Jamshoro Sindh Pk. 
Mr. Samoo has established Badin Development and Research Organization (BDRO) an NGO with a group of dedicated youngster for socio-economic empowerment of the rural dwellers and striving for poverty elevation through in prevention of different biodiversity and environmental programs.
As Executive Director of Badin Development and Research Organization (BDRO) Badin Sindh Pakistan, he was able to get various projects on biodiversity and sustainable environmental development funded by UNDP through GEF Small Grants Program.
Mr. Samoo has to his credit, experience of professional by attending national Conferences, Seminars, Workshop and Trainings. He has vast experience in Socio-Economic Research, Training, Project Program Planning, Research Proposals, Environmental Expert, Biodiversity, Management and Social Development.
Mr. Samoo has developed different research grant proposals on bio-diversity, environment, education, human rights, sustainable agriculture and coastline conservation.
Mr. Samoo with the financial support of UNDP under GEF Small Grants Program, has his credit to motivate and aware the people of the coastal area of Sindh Province Pakistan to stop cutting of Salvadora Persica tree and familiarizing the people for the removal of the Salvadora Persica tree which was creating environmental havoc. Its cutting was creating dual disaster. On the one hand the fodder was getting extinct for livestock and on the other hand it was environmental disaster.
As a result of his dynamic leadership the people were mobilized to stop the cutting of the trees Salvadora Persica, Simultaneously the provincial government of Sindh Pakistan imposed ban on cutting of Salvadora Persica trees in all the district of province through PPC-144.
Mr. Samoo has completed a project titled “Towards Pollution Free Canal Water for the Protection of Bio-diversity” funded by UNDP GEF Small Grants Program Pakistan. This project aimed at carrying out research studies regarding pollution in Phuleli canal water that was creating disaster downstream. Under this program the concerned agencies were compelled to redress the problem. He mobilized the concerned quarter to take immediate action. Nazim District Hyderabad had to impose PPC-144 and erect sewage treatment plant. As a result of his struggle people were mobilized regarding pullulated water. They lodged the protest; so much so, the Government imposed PPC-144 and developed sewage treatment plants and stopped contaminated water in the Phuleli canal. Recently, President of Pakistan has taken the notice and issued directives to the concerned authorities to stop the release of untreated effluent in the canal. 
Mr. Samoo was instrumental in rehabilitation of Buharki Forest with the financial support of Indus for All Programme - World Wide Fund for Nature WWF. He is working on the forest and sensitizing the community and planted trees for the rehabilitation of the forest. The project is directly linked to the bio-diversity conservation and land degradation and covers conservation of species, conservation of natural habitats, ecological and evolutionary processes and livelihood support for natural resource conservation. He has successfully motivated the community and simultaneously has convinced the government for the poverty reduction and protection of the environment.
</t>
  </si>
  <si>
    <t>I have attended UNDP-GEF meeting/workshop at jordan in 2012.</t>
  </si>
  <si>
    <t>Food Security and Nutrition/ Sustainable Agriculture, Desertification, Land Degradation and Drought, Water and Sanitation, Human Rights, Sustainable Consumption and Production (Including Chemical and Waste), Climate Change, Disaster Risk Reduction, Forests and Biodiversity</t>
  </si>
  <si>
    <t>participation in the events, share the experince</t>
  </si>
  <si>
    <t>Deepti Bhuban</t>
  </si>
  <si>
    <t>DB</t>
  </si>
  <si>
    <t>Poverty Eradication, Food Security and Nutrition/ Sustainable Agriculture, Desertification, Land Degradation and Drought, Water and Sanitation, Employment, Decent Work and Social Protection, Youth, Education and Culture, Global Partnership for Achieving Sustainable Development, Needs of Countries in Special Situations, Human Rights, Climate Change, Disaster Risk Reduction, Gender Equality and Women's Rights</t>
  </si>
  <si>
    <t>I have received invitation from UN various time.</t>
  </si>
  <si>
    <t xml:space="preserve">
&gt; To create job opportunities both men and women with particular emphasis on the rural areas for unemployed people.
&gt; To promote health environment and hygienic condition especially in natural disaster prone areas as well as in villages.
&gt; To provide on the job training and awareness program amongst the rural poor so that they are motivated to learn for themselves with available resources.
&gt; To work in the line with the requirement of NGOs towards increasing business opportunities for self-sustainability in the long run for the poor.
&gt; To make appropriate arrangement towards providing safe drinking water and sanitation.
&gt; To initiate and continue regular and continuous supplies of surveillance packet amongst affected poor people.
&gt; Strengthening resource mobilization capacity
&gt; To provide shelters to the affected peoples and resistant to all types of hazards.
</t>
  </si>
  <si>
    <t xml:space="preserve">Genesis:-
Driven by a desire to lead full lives, live as members of a group doing things for themselves, their fellow beings and for the community as well, a handful of academicians, visionaries and professionals of northern side of Bangladesh dewombed Deepti Bhuban unto the limelight in the 8th of May, 1988. Construed to extend a helping hand to the suffering mass against recurrent vagaries of nature (flood &amp; prone ) in the northern district; the arms of Deepti Bhuban have been engaged since then in the empowerment and mainstreaming of socio-economically marginalized and vulnerable rural sections by viewing development as a process of increasing the personal and institutional capacities of members to mobilize and manage resources to produce sustainable and justly distributed improvement in their quality of life consistent with their own aspirations. Deepti Bhuban has been registered as a voluntary development organization under government of Bangladesh.
Background and Philosophy:-
The “Trickle Down” Model (TDM) of socio-economic development advocated &amp; pursued by the state administration after national independence since 1971 found very little evidence of anything tricking down to the common masses. The failure of the model has caused concern, which set Deepti Bhuban like –minded group of activists to think about a viable alternative strategy as a matter of urgent necessity. The situation became different from the past with the rising consciousness among an increasing number of people that the existence of mass poverty and reigning socio-economic handicap should and could be changed. Hence the christening of “ Deepti Bhuban . It was observed that there was a need for new and innovative approaches for a more equal and just development according to the real needs and wishes of the poor population on the basis of local needs and demands not only for the successful implementation of the proposed development projects but also for their lasting effects.The “Trickle Down” Model (TDM) of socio-economic development advocated &amp; pursued by the government after national independence sine (1971) found very little evidence of anything tricking down to the common masses.It was thus felt that modernization concepts with large scale development programmes where a ‘trickle down’ effect was hoped for, but rarely achieved through ‘top-down’ planning strategies should be superceded by more poverty oriented ,participatory development concepts through small scale programmes and ‘bottom up’ planning procedures. Deepti Bhuban has since then been trying to project &amp; implement a people centred development vision that looks to justice, sustainability and inclusiveness as the principles of authentic development.Deepti Bhuban views development as a people’s movement, rather than as foreign funded/ Government projects and enables people to develop themselves with the minimum available resources and maximum incorporation of prevailing administrative opportunities within the existing infrastructure .Thus the three basic ingredients of popular participation as identified by Deepti Bhuban team of development harbingers towards a sustainable social order include “mass involvement in decision making”, “mass contribution to development” and “mass sharing of benefits of development” in consonance with various UN resolutions.Hence, the concept of ‘mass participation in decision making and implementation’ is viewed at Deepti Bhuban as a system of interlocking relationships between villagers &amp; the village level institutions that mobilize this participation and strengthen the level of institution further up to the national mainstream. Our bottom up participatory long term approach, thus, seeks to release the social energy of the people towards attaining the self – defined goals of development and ratifies the principle of planning with the people through micro planning efforts with micro planning achievements incorporating the relevant principles of poverty alternation to contribute &amp; complement this innovative paradigm.
</t>
  </si>
  <si>
    <t>19B/4D Ring Road,Shamoly,Dhaka-1207,Bangladesh</t>
  </si>
  <si>
    <t>facebook.com/deeptibhuban</t>
  </si>
  <si>
    <t>deeptibhuban@yahoo.com</t>
  </si>
  <si>
    <t>880 29124336</t>
  </si>
  <si>
    <t>The vision of Deepti Bhuban is to establish a society, which is ecologically balanced, socially just and democratic, where the poor, being economically productive, enjoy an equitable environment.The mission of the organisation is to uplift the social, economical, environmental and cultural status of the underprivileged people through building people’s organisations and undertaking various sustainable developments programs.</t>
  </si>
  <si>
    <t xml:space="preserve">Loking Ahead :
*Emphasis on the inclusion of more of minority, disadvantage, &amp; indigenous tribal and vulnerable women cum children categories in annual action plans.
*Promote Gender programmes equity &amp; empowerment
*Promoting the tradition, culture, livelihood and empowerment of indigenous tribals, distress communities for their effective mainstreaming.
*Introduction, popularization and commercialization of organic firming, bio control measure, traditional herbal system of medicines and environment friendly Deepti Bhuban &amp; home programmes.
*Identification, refinement, and circulation of tobacco control rules of Northern side of Bangladesh for mass utilization &amp; public convenience.
*Initiation of Mobile MCH clinic in the remote rural villages .
*Opening of Eye Hospital, HIV/AIDS cell and RCH unit in the PHC campus of Deepti Bhuban for socio economically weaker sections.
*Establishment of a research, training cum production polytechnique for risk girls/deprived women folk for their employment, rehabilitation &amp; mainstreaming.
*Expansion of educational avenue up to seventh class in the Deepti Bhuban education centre to ensure complete stop of primary waste &amp; stagnation.
*Creation of an women group for circulation, investment and funds multiplication of Village credit groups towards their commercial Deepti Bhubaning and fDeepti Bhuban/home entrepreneurship.
*Facilitating the easy and economic availability of daily requirements to the poor through establishment of consumer cooperative society at campus.
*Development of E-network among rural level of Deepti Bhuban working area for information exchange, expertise promotion &amp; market interest protection of women rights and entrepreneur groups in the operational area.
*Action Research and field extension on enhanced girl child education, joyful class room teaching, 
*To establish orphanage centre .
*To establish beggars rehabilitation centre . 
*Implementation of disaster preparedness &amp; management programming with due importance to climate
*Under take water shed management and environment promotion programmes
</t>
  </si>
  <si>
    <t>Debasis Chowdhury Rana</t>
  </si>
  <si>
    <t>deptibhuban@yahoo.com</t>
  </si>
  <si>
    <t xml:space="preserve">The Chief functionary of DEEPTI BHUBAN is designated as the who directs, coordinates, monitors and controls the programme and administrative components of the organization being advised &amp; guided by the chairpersons on behalf of the Board Members.
1. Mr. Debasis Choowdhury Rana, the Executive Director of DEEPTI BHUBAN is a man of action and dedication. As if born with a spirit of patience &amp; sacrifice ,he has been in the field of voluntarism for a quarter century since his plunge into the sector ,way back in 1989’s.Renunciation of self interest, infectious inclination in people’s organization &amp; empowerment, sincere desire to learn from and liberate others as well as a dream of bringing socio-economic transformation in the remote ruralities of native Dinajpur district have made him oblivious of his family and children on the face of sheer facilitation and organizational involvements all through the lifetime. Starting his career as a Reporter of Daily Magazine.
2. He was founder chairman of Nawabgonj upazilla Press Club (Dinajpur).
3. He was a reporter of a daily magazine from 1988 to 2005.
4. He was a secretary of Bangladesh Manobadhiker Bastobayaon Sangstha in nawabgonj upazilla under Dinajpur district from-1997 to 2006.
5. He was a coordinator of “ Trickle up program “ (USA) in bangladesh from 1993 to 1997.
6. He was a focal person of Bangladesh chapter “Aids Care Watch, (Thailand).
7. He was a coordination of Clean up the world (Australia).
8. Now He is a volunteer coordinator of “StopTB (Switzerland).
9. He was a founder member of Nawabgonj Technical College .
10. He was organizing secretary “ Bangladesh Jatiya Hindu Somaj Sangsker Somity. 
He have Received series of training on different courses and remarkable trainings are Team Development Course, Computer Training, Training of Trainers, Course in Program Management, Performance management Training, Foundation Training on VFFP project, Effective Office Communication, Training on Monitoring &amp; Evaluation, Environmental Management Training, Human Rights &amp; social justice.
</t>
  </si>
  <si>
    <t>I have participate some national and international meeting .</t>
  </si>
  <si>
    <t>Poverty Eradication, Water and Sanitation, Youth, Education and Culture, Sustained and Inclusive Economies, Macroeconomic Policies, Human Rights, Climate Change, Disaster Risk Reduction, Forests and Biodiversity, Gender Equality and Women's Rights</t>
  </si>
  <si>
    <t xml:space="preserve"># I can support some logistical support.
# I able to support our local problem identity and how to solve it there 
guide line.
# I can assist honestly and smartly support
# I wish to have support according to un desire .
and so on. 
</t>
  </si>
  <si>
    <t>Alola Foundation Timor-Leste</t>
  </si>
  <si>
    <t>AFTL</t>
  </si>
  <si>
    <t>Timor-Leste</t>
  </si>
  <si>
    <t>Food Security and Nutrition/ Sustainable Agriculture, Youth, Education and Culture, Macroeconomic Policies, Human Rights, Gender Equality and Women's Rights, Moternal and Child healt and Trafficking</t>
  </si>
  <si>
    <t>CEDAW Framework compline:
- Leadership program
- Young Women's Making Change Program</t>
  </si>
  <si>
    <t>To promote women's rights and increase women's leadership capacity, Improve health status of women and children , Increase access &amp; quality of education for women and children and Strengthen women's small enterprise at grassroots level.</t>
  </si>
  <si>
    <t>Fundasaun Alola is a not for profit non government organization operating in Timor Leste to improve the lives of women and children. Founded in 2001 by Former First Lady, Ms Kirsty Sword Gusmao, the organization seeks to nurture women leaders and advocate for the rights of women.
Fundasaun Alola was originally created to raise awareness of the widespread sexual violence against women and girls in Timor-Leste during the militia attacks of September 1999. Though this is still a key issue for Fundasaun Alola, today we also provide a wide range of vitally important support programs for the women and children of Timor-Leste.
Working with community groups and individuals, our programs aim to improve maternal and child health, create employment, promote human rights, strengthen community development, and improve the status of women. Now employing over 100 staff, Alola is committed to developing strong women who will be the leaders of the future in Timor-Leste. All Alola programs support the Government of Timor-Leste to achieve the National Development Goals.</t>
  </si>
  <si>
    <t>Mascarenhas, Av. Bispo de Medeiros, Dili, Timor-Lese</t>
  </si>
  <si>
    <t>www.alolafoundation.org</t>
  </si>
  <si>
    <t>info@alolafoundation.org and fatima.guterres@alolafoundation.org</t>
  </si>
  <si>
    <t>Women, Young Women, Vulnerable or GBV victims, student and community in general</t>
  </si>
  <si>
    <t xml:space="preserve">- Education: litercy and numeracy training, provided schoolarship and provide mobile library for community.
- Economic Empowerment: Provide small grant for gender based violence or vulnerable group, Finance basic training and home gardening program
- Maternal and Child health: provided information of breast feeding, health nutrition, prepare maternal pack to attract mother to give birth in health facility, establish MOther Support Group in community to help Alola's staff in prevention area.
- Advocacy: provide Women's Resource Centre for learning, prepare young women for new GBV activist, provide leadership training for community leaders, assist and referee GB victim for refferal and social network and legal process, Analise and advocate for policy and legal framework that relate on women and gender based violence.
</t>
  </si>
  <si>
    <t>Maria Fatima Pereira Guterres</t>
  </si>
  <si>
    <t>Mascarenhas, Av. Bispo de Medeiros. Dili, Timor-leste</t>
  </si>
  <si>
    <t>fatima.guterres@alolafoundation.org/ tifhafhaty12@gmail.com</t>
  </si>
  <si>
    <t>+670 77266475</t>
  </si>
  <si>
    <t>I'm Equality and Justice Program Coordinator Under Advocacy Unit in Alola Foundation. I've engage with relevant ministry and different partners with for women human right enhancement. I also responsible for Stakeholder of Human Trafficking and also take part as a member of Referral Network of Gender Based Violence and also represent organization in the relevant network in regional such as Asia Pacific Women's Alliance for Peace and Security-APWAPS.</t>
  </si>
  <si>
    <t>No. I never attended but i just involved in civil society meeting for Beijing +20 Preparation and also Research on Global Meeting with Ms. Radhika in Nepal.</t>
  </si>
  <si>
    <t>Employment, Decent Work and Social Protection, Youth, Education and Culture, Global Partnership for Achieving Sustainable Development, Human Rights, Gender Equality and Women's Rights, Conflict Prevention, Post Conflict Peace Building and the Promotion of Durable Peace, Rule of Law and Governance, Trafficking</t>
  </si>
  <si>
    <t>- Partnership for Achieving Sustainable Development
- Gender Equality and Women's Rights
-Conflict Prevention, Post Conflict Peace building and the Promotion of Durable Peace.
- Rule of Law and Governance and
- Trafficking</t>
  </si>
  <si>
    <t>Norwegian Refugee Council</t>
  </si>
  <si>
    <t>NRC</t>
  </si>
  <si>
    <t>disaster and legal issue</t>
  </si>
  <si>
    <t>International organization in legal issues and have coordination with UN</t>
  </si>
  <si>
    <t>Works with UN as a partner in refugees and IDPs in conflict and displacement section</t>
  </si>
  <si>
    <t>Legal issues , Social issues, Gender base violence and education issues</t>
  </si>
  <si>
    <t>NRC is a non governmental international organization which work with Refugees and IDPs in field of conflict , legal issues , education and gender base violence in 28 countries. the main office is in Oslo , Norway.</t>
  </si>
  <si>
    <t>Kart-e-Sakhi area, Kabul , Afghanistan</t>
  </si>
  <si>
    <t>www.nrc.no</t>
  </si>
  <si>
    <t>aziztassal@gmail.com</t>
  </si>
  <si>
    <t>+(93)0799700144</t>
  </si>
  <si>
    <t>GBV (Gender base violence )and Conflict</t>
  </si>
  <si>
    <t>Working with IDPs and refugees in conflict, GBV, Legal issues , Shelter and Emergency</t>
  </si>
  <si>
    <t>Aziz Ur Rahman Tassal</t>
  </si>
  <si>
    <t>Kunduz province, Afghanistan</t>
  </si>
  <si>
    <t>+(930799700144</t>
  </si>
  <si>
    <t>Aziz ur Rahman Tassal the employee of NRC kunduz in Gender base violence project as Gender officer. as well as worked with ECW as Resource center officer.</t>
  </si>
  <si>
    <t>No experiencing with UN</t>
  </si>
  <si>
    <t>Human Rights, Disaster Risk Reduction, Gender Equality and Women's Rights, Rule of Law and Governance</t>
  </si>
  <si>
    <t>Afghanistan Translation and Research Center</t>
  </si>
  <si>
    <t>ATRC</t>
  </si>
  <si>
    <t>Youth, Education and Culture, Human Rights, Disaster Risk Reduction, Gender Equality and Women's Rights, Conflict Prevention, Post Conflict Peace Building and the Promotion of Durable Peace, Rule of Law and Governance</t>
  </si>
  <si>
    <t>We are usually participating in the meetings of Civil Society Joint Working Group and some Clusters as UN OCHA or other meetings where we are invited.</t>
  </si>
  <si>
    <t xml:space="preserve">ATRC gives priority to work for capacity building, enhancing public awareness through translation, enrichment of the educational resources and prosperity and development of the society. The center desires to play a role in transferring the new experiences of the world to the Afghan society. 
</t>
  </si>
  <si>
    <t xml:space="preserve">ATRC introduces rich academic sources for our people, growth of standard language, raising the capacity for development and self-sufficiency of the country, paves the way for responsible leadership, preserving our rich culture and raising the general knowledge level.
General Services:
Translation Services
Translation from world live languages to Dari and Pashto and vice versa, by competitive national translators.
Editing:
Edits various texts by high-caliber editors, carry typing, design, print and publication of books, magazines and other publicity texts. 
Campaigns:
Launches informative campaigns and other various programs about different cultural aspects, including translation and research.
Research:
Provides researches, about various topics, including translation with the help of cultural and academic cadres within the country.
Publications:
ATRC has competing ability of publishing magazines, research papers, books, articles and information on various fields including translation and research pieces.
Capacity Building:
Launches training programs, workshops and seminars about various cultural and academic fields, including languages and translation skills.
Languages Enrichment:
ATRC enriches national languages through its translation services. ATRC tries to translate various important academic materials into national languages.
</t>
  </si>
  <si>
    <t>House# 55, Sang Kashan Strret (2), DarulAman road, Karte4, Kabul-Afghanistan</t>
  </si>
  <si>
    <t>www.afghanwriters.com</t>
  </si>
  <si>
    <t>atrc.afghanistan@gmail.com</t>
  </si>
  <si>
    <t xml:space="preserve">Afghanistan Translation and Research Center was founded by a group of volunteer youths in Kabul with the general aim of carrying research and uplift capacities in different cultural and educational areas including our national languages, enrichment of culture, building the capacities through translations.
The founder group had past experience and record of translating a number of books, articles and other important materials from rich languages of the world into the official languages of Afghanistan, prior to the establishment of the center. 
The leadership of the Center consists of a number of well-experienced writers and journalists who have served the society as its real servants for long years. Based on assessments they have taken steps for solution of current problems in development and welfare spheres. 
</t>
  </si>
  <si>
    <t>Abdullah Elham</t>
  </si>
  <si>
    <t>Karte 4, Kabul</t>
  </si>
  <si>
    <t>aalhamj@gmail.com</t>
  </si>
  <si>
    <t>Abdullah Elham Jamalzai, is founder and director of Afghanistan Translation and Research Center and Afghan Writers Translation services. 
He holds the positions currently and in the past:
• Founder and Director- Afghani Diplomacy Studies Centre (ADSC) 
• Afghanistan and meddle east consultant for IBA-NEXUS Italy since 2012, 
• Co-founder and assistant of Afghanistan Social and Humanitarian National Alliance (ASHNA)
• Executive committee member of CSCC (Civil Society Coordination Centre) 
• Founder of AKS24 (www.aks24.com) 
• Co- founder of Afghan Jaal (www.afghanjaal.com) 
• Co-founder at Tahzeeb Magazine 
• Past:
• Managing Director_ Gorbat Radio and TV Network GRTV and Communication Director at CoAR from 2011 to November 2013. 
• Current affairs and political programs department manager at SMO (Saba Media organization) 
• Program manager of Kabul News TV, 
• Consultant for different media organizations</t>
  </si>
  <si>
    <t xml:space="preserve">Participation in Afghanistan Civil Society Joint Working Group CS-JWG under the observation of UNAMA. 
</t>
  </si>
  <si>
    <t>Youth, Education and Culture, Disaster Risk Reduction</t>
  </si>
  <si>
    <t>As my expertise shows in media, DRR and civil society, i think the role of media is not used in all these fields as it should be. it needs a new strategy for my efficient engagement of media tools.</t>
  </si>
  <si>
    <t>National Youth Federation Nepal</t>
  </si>
  <si>
    <t>NYFN</t>
  </si>
  <si>
    <t>Poverty Eradication, Employment, Decent Work and Social Protection, Youth, Education and Culture, Sustained and Inclusive Economies, Human Rights, Rule of Law and Governance</t>
  </si>
  <si>
    <t>NYFN has taken part in several UN meetings, conferences like the UNESCO Youth Forum and also facilitated the Asia and Pacific youth working group.
NYFN represents at United Nations Youth Advisory Panel (UNYAP) Nepal from the begging of UNYAP establishment.</t>
  </si>
  <si>
    <t xml:space="preserve">• Increase youth leadership and involve them in local development. 
• Develop youth network from central to local level. 
• Guarantee youths’ involvement in development policy of Nation. 
• Exchange culture with different indigenous community by involving youth from these communities. 
• Empowering youth to take collective action for youth led initiatives.
</t>
  </si>
  <si>
    <t>National Youth Federation Nepal (NYFN) was established in 2009. It envisions meaningful youth participation in every aspect of development that leads to a sustainable development of prosperous Nepal in accordance with human rights, democracy and good governance. NYFN strives to capacitate youths on their identity, participation and access, without discrimination while they remain responsible to nation when utilizing and exploring the resources.</t>
  </si>
  <si>
    <t>18 Sahayogmarg, Anamnagar-32</t>
  </si>
  <si>
    <t>www.nyfn.org.np</t>
  </si>
  <si>
    <t>info@nyfn.org.np</t>
  </si>
  <si>
    <t>Youth and cross cutting issues</t>
  </si>
  <si>
    <t>General Training
Conferences
Workshop
Awareness campaigns
Capacity Building Training
Skill Building Trainings
Youth Exchanges
Fellowship
Research and Study
Advocacy
Policy Analysis and feedback</t>
  </si>
  <si>
    <t>Kabindra Burlakoti</t>
  </si>
  <si>
    <t>kabindra@nyfn.org.np</t>
  </si>
  <si>
    <t>+977 1 4102900</t>
  </si>
  <si>
    <t>President of National Youth Federation Nepal (NYFN); member of National Youth Policy Drafting Committee, Ministry of Youth and Sports; panelist of UN Youth Advisory Panel Nepal. Had moderated Asia Pacific Working Group of UNESCO Youth Forum 2013 in Paris, France.
Has university degree, experienced local to national to international issues and youth programs. Dedicated for Sustainable Development and Environment.</t>
  </si>
  <si>
    <t>Panelist of UN Youth Advisory Panel Nepal. Had moderated Asia Pacific Working Group of UNESCO Youth Forum 2013 in Paris, France; observed UNESCO Youth Forum 2011, participated in many programs/events of UN in national level.</t>
  </si>
  <si>
    <t>Moderate the groups, enlarge the UN mandate, strengthen CSO's understanding. Play facilitating role in critical situation.</t>
  </si>
  <si>
    <t>Community Health &amp; Educational Organization</t>
  </si>
  <si>
    <t>CHEO</t>
  </si>
  <si>
    <t>Poverty Eradication, Food Security and Nutrition/ Sustainable Agriculture, Water and Sanitation, Youth, Education and Culture, Health and Population Dynamics, Disaster Risk Reduction, Gender Equality and Women's Rights</t>
  </si>
  <si>
    <t>No Participation</t>
  </si>
  <si>
    <t xml:space="preserve">1. To support all Afghan children’s right to education and health by promoting equal access to quality education and quality health care services.
2. To provide training and consulting services to our valued customers and to provide job opportunities, income generation for vulnerable and target groups (Widows, Orphans, Returnees, Refugees, and Internal Displaced persons) through conducting vocational training.
3. Build community capacity by forming self-help support groups among all ethnics focusing on Drug addicted, people suffering from HIV/AIDS, Disable and other marginalized groups
</t>
  </si>
  <si>
    <t xml:space="preserve">The Community Health and Education Organization (CHEO) is a local professional non-governmental, non-profit and non-political organization established in 2013 and officially licensed under Ministry of Economy with licensed # 3193 and with Ministry of Labor, Social Affairs, Martyrs &amp; Disabled (MoLSMD) under license # 31
</t>
  </si>
  <si>
    <t>Dasht e Barchi Kabul Afghanistan</t>
  </si>
  <si>
    <t>www.cheo.org.af</t>
  </si>
  <si>
    <t>info@cheo.org.af</t>
  </si>
  <si>
    <t>+93 79 30 30 42 7</t>
  </si>
  <si>
    <t>1. Women
2. Children
3. People with disability
4. Female Youth 
5. Drug addicted, 
6. People suffering from HIV/AIDS</t>
  </si>
  <si>
    <t xml:space="preserve">Education 
The Education Programme aims to contribute to the realization of the Millennium Development Goals (MDG) by promoting equal access to quality education through a sustainable education system. This Programme supports education, conduct and facilitate trainings for other nonprofit NGOs, civil society actors and community institutions in rural areas of Afghanistan.
Health 
CHEO’s Health Programme aims at improving health and reducing maternal and child mortality and morbidity by supporting and capacitating preventive and curative services, prioritizing basic health care Services with specific focus on women and children living in rural areas.
Social Services
CHEO seeks to improve the quality of life and subjective well-being of individuals, groups, and communities through research, community organizing, direct practice, crisis intervention, and teaching for the benefit of those affected by social disadvantages such as poverty, mental and physical illness or disability, and social injustice, including violations of their civil liberties and human rights.
</t>
  </si>
  <si>
    <t>Dr Noorullah Noor</t>
  </si>
  <si>
    <t>Dasht E Barchi Kabul</t>
  </si>
  <si>
    <t xml:space="preserve">Name Noorullah Noor
Father’s name Matiullah
Date of birth 1981
Place of birth Nangarhar, Afghanistan
Marital status Married
Contact No +93 79 30 30 427 
Email ID: dr.noorullah1@gmail.com 
Education: Master of public Health
</t>
  </si>
  <si>
    <t>Food Security and Nutrition/ Sustainable Agriculture, Youth, Education and Culture, Health and Population Dynamics</t>
  </si>
  <si>
    <t>CHEO team will provide any technical assistance to help poor people worldwide.</t>
  </si>
  <si>
    <t>Fisherfolk</t>
  </si>
  <si>
    <t>SICOMBEO</t>
  </si>
  <si>
    <t>SHALEM INTIGRATED COASTAL ZONE MANAGEMENTAND ENVIRONMNTAL CONSERVATION ORGANIZATION</t>
  </si>
  <si>
    <t>india</t>
  </si>
  <si>
    <t>Poverty Eradication, Energy, Climate Change, Forests and Biodiversity, Gender Equality and Women's Rights, Conflict Prevention, Post Conflict Peace Building and the Promotion of Durable Peace, DALIT CHRISTIAN RIGHTS</t>
  </si>
  <si>
    <t>ECOSOC, UNEP, No accreditation</t>
  </si>
  <si>
    <t>UNEP / UN</t>
  </si>
  <si>
    <t>CONSERVATION OF COASTAL MARINE BIODIVERSITY IN PARTICIPATORY METHOD</t>
  </si>
  <si>
    <t>SICOMBEO IS A non govt organization committed to conserve the coastal marine biodiversity and providing alternative fisheries resourses encourage the farmers and train and building capacity building</t>
  </si>
  <si>
    <t>d no 5-255</t>
  </si>
  <si>
    <t>www.sicombeo.blogspot.com</t>
  </si>
  <si>
    <t>suvarnarajup@rediffmail.com</t>
  </si>
  <si>
    <t>sustanable fisheries coastal and marine biodiversity 
mangrove conservation and management 
gender descrimiiination</t>
  </si>
  <si>
    <t xml:space="preserve">The overall objective of the Mangrove Restoration Programme is to respond to climate change and to mitigate its effects through the protection, rehabilitation and wise use of india's mangrove ecosystems, through processes that maintain the protective function, values and biodiversity of mangrove forests, while at the same time meeting the socio-economic development and environmental protection needs in estuarine and coastal areas.
The specific objectives of the project are:
To establish the administrative capacity for the management of mangroves in india
To promote sustainable management of mangrove forests
To establish and complete a legal framework for mangrove ecosystem management which encourages community-based participation
To support research and development of indian 's mangrove forests
To develop effective protection and/or rehabilitation of mangrove ecosystems
</t>
  </si>
  <si>
    <t>Dr.P.SVARNARAJU</t>
  </si>
  <si>
    <t>D NO 5-255, HYDERPETA VILLAGEBAPATLA MD GUNT AP INDIAUR DT</t>
  </si>
  <si>
    <t xml:space="preserve">CURRICULUM VITAE
NAME : P.SUVARNARAJU 
DATE OF BIRTH : 01-07-1981
AGE : 32 YEARS 
Nationality : Indian Valid Indian Passport 
Address 
(for permanent&amp; communication) : Dr .P. Suvarna Raju
Door No5-255,
Hyderapeta Village,
Bapatla Md, Guntur District,
Bapatla AP, INDIA,
Pin 522101.
Mobile: 9908265027
Email: suvarnarajup@rediffmail.com
:suvarnarajup2008@gmail.com
__________________________________________________________________________________________________
Objective:-
To Associate myself with the Organization professionally in contributing all of my skills, abilities and talents with full dedication for the development of Organization in a more comprehensive, responsible and efficient way.
Academic Credentials:-
Degree Institution Board/University Year of Percentage 
Passing 
S.S.C A.P.S.W.R School , Eluru Board of Secondary 1996 March 58% 
Education 
Intermediate A.P.S.W.R. Jr College Board of Intermediate 1998 March 52% 
Atchampet Education (I.B.E) 
B.Sc B. C.A.S College, Acharya Nagarjuna 2001 Sep 64% 
Bapatla University 
M.Sc Andhra University, Andhra University 2004 March 63% 
Visakhapatnam 
A.L College of Acharya Nagarjuna 
B.Ed Education 2006 72% 
University 
Guntur 
PG Diploma in 
Environmental NIFES NIFES 2009 78% 
Health safety 
Ph.D Andhra University Department of Andhra AWARDED 
Environmental sciences University 
Other Qualifications:
Technical : Type Writing in English (45words/ Minute).
: Certificate course in Marine fisheries / fish pathology /Parasitological/ medicinal plant Taxonomist 
: Certified green auditing professional, Green building EIA Legislations 
: Certified scuba diving by zoological survey of India Andaman 
: Driving licence (Indian light motor Vehicle licence) 
Computer knowledge :-Certificate course in M.S-Office ( M.S Word , Excel Power Point , Access) Conversant with PageMaker Photoshop &amp; satellite Tracking , Strong knowledge of Statistical analysis with SPSS 16.0 and Systat 13.0 Erdass DGPS With computer packages .
Languages Known:- 
Speak Read /Write 
Telugu Telugu
English English
Hindi Hindi 
Tamil --
International Exposure:-
• Attended international workshop on coastal biodiversity consultative workshop organized by United Nations environment programme held at MALE Jan 1-8: 2009. 
• Participated core group discussion programme held at Colombo, organized by Prof MS.Swaminathan Research foundation march 2007:23-24. 
• Exposure visit to Kenya biodiversity hot spots visit organized global Environment facility (GEF) to Kenya July 2009 14-21. 
• Experience sharing exposure visit to Thailand fisheries forum held at Thailand 2010- may 22-27
Total Experience in Research: 6 Years
Total Teaching Experience: 4 Years
Total Experience : 10 years Years 
KEY SKILLS:-
• Expert in Experience of working in the field of environmental biodiversity conservation and Disaster Management, climate change implementation of the project activities and flag deviations from the approved time schedules and delivery of outputs. 
• Project management issues such as budget structure, annual work planning, financial management including advance of funds, implementation issues, audit and follow-up, find opportunities to harmonize and rationalize ongoing governmental procedures. 
• Help in drafting technical notes, letters, reports and other materials as required with respect to project implementation Expert in disaster risk management, mitigation projects development activities since 2000 to till Expertise in operation of analytical instrumentation 
• Statistical evaluation of data. 
• Skilled in knowledge of EIA legislation process in India. 
• Skilled in Ecological monitoring EIA documentation, disaster risk management plan preparedness Hazard and vulnerability applications designing experience in entire Andhra Pradesh coast line with several NGOs , MSSRF, CASA, UNEP, ACT. 
Thesis: - A Study on Reproductive ecology of some non viviparous mangrove plant species act as shelter belt plantations (Coastal Stabilizers, Risk Controllers).
Positions held with details of Pay and Responsibilities (Chronologically from Present Position Backwards)
Name of the Employer / Organization 
Full address of employer / organization 
Position held (with pay scale) 
Period from – To ( with dates ) Responsibilities
Govt.of Andhra Pradesh Agriculture department
Implementing world bank funded project by
SAMETI- ATMA
State Agriculture Management &amp;
Extension Training institute
SAMETI)
Old Malakpeta
Hyderabad
Consultant agri Business management Biologist
Rs30,000/-( Consolidated ) 
January 2013 to Till date 
Identify the potential farmers to form Farmer Producer Companies 
Linking farmers with buyers , Agribusiness Management 
Conducting field surveys on agri business management 
Conducting capacity building trainings to Agriculture and Allied sectors
Preparation of district water management agriculture management plan 
Coordinating ATMA activities 
Wild life Institute of india 
Ministry of Environment &amp; Forest Govt of India Wild life Institute of india,Chandrabani 
Dehradun 50,000 October 2013-january 2014 Carry out the Research on ecology , flora and fauna of the Nagarjuna sagar &amp; east Godavari river Estuarine Ecosystem 
Create awareness on coastal marine biodiversity,
Mangrove conservation &amp; management programme.
Conducting green auditing 
EIA Studies on Nalgonda dist &amp; east Godavari dist 
Conducting training programme on coastal marine biodiversity and agriculture with line departments, local communities fisher, farmers local communities for marine conservation programme .
Involve PRA / RRA Policy level frame work for the coastal and marine biodiversity conservation Worked as marine conservation biologist to work on Marine conservation programme with the special assistance of GOI-Indo –Germany Biodiversity-GIZ project in india wide
Marine protected area management , coastal marine policies management 
Shelter belt management to coastal villages
Conducting survey on coastal marine biodiversity in entire india including west coast and east coast 
Involving stake holders in production sector including forest / fisheries , Communities 
PBN College Nidubrolu
P.B.N.College
Nidubrolu Assistant Professor
20,000/- consolidated 
JANUALY 2011-2012
June – Dec 
Teaching Environmental sciences / zoology / Marine biology to under graduates / post graduate level 
In charge of CSIR project 
Andhra University
Department of
Environmental Sciences
Andhra university
Visakhapatnam Teaching Associate cum Research associate
22,000+ Allowances 2009 march -2011 may 
Carry out Research on Mangroves , and mangrove flora and fauna in east Godavari district of Andhra Pradesh especially coring wild life sanctuary 
Conducting research on reproductive biology of mangrove plant species
Involve mangrove restoration of east Godavari
In charge of biodiversity assessment studies
Ocean acidification , coastal marine biodiversity conservation project 
M.S.Swaminathan research foundation
MSSRF, Gopalakrishna st
Ramarao peta
Kakinada
East Godavari Dist. 
Scientist –B
18000/-+ allowances June 2005- Feb 2009 
Conducting field visits and exposure camps for researchers, field level observations and documentation on disaster management
Experience IN Mangrove plantation, nursery management programmes, coastal bio shields, SOIL EROSION CONTROLLING PROGRAMMES development programmes pollination biology, environmental impact assessment studies, reproductive ecology of some non viviparous mangrove plant species
Conducting research on reproductive biology of mangrove plant species
Involve mangrove restoration of east Godavari
In charge of biodiversity assessment studies
In charge of PFZ Fore cast by ministry of earth sciences govt of India
Using remote sensing application with coring wild life sanctuary 
Green core
Bapatla
Guntur Dist. AP. Project coordinator May 2004- nay 2005 Tsunami rehabilitation programme with community based organization 
Working as marine biologist mangrove ecologist at green core
Community development 
SPSS software 
Professional Skills:
• Organized and dedicated with a positive attitude. 
• Analytical innovation and problem solving skills. 
• An able to work in a team and ability to meet time lines. 
Details of Research Publications:-
• A study on floral biology and pollination in Excoecaria agallocha, L (Euphorbiaceous) IFGTB journal, Tropical ecosystem structure. Function services Jan 2012 -1435-1436.P.Suvarnaraju, K .Henry Jonathan, A.J Solomon Raju.
• Community Managed Micro finances the case of Danavaipeta, Andhra Pradesh JD Sophia, S.V.V Prasad, and P.Suvarna Raju M S Swaminathan Research Fundation Tamil Nadu India 2010.
• Facilitation makes a world of Difference in Danavaipeta, P.Suvarna Raju, S.V.V Prasad, and M S Swaminathan Research Foundation Tamil Nadu India 2010.
• Pollination ecology of Ipomoea tuba (SCHLTD) G.DON 9 (CONVALULACEAE) Journal of polynology vol 47(2011):131-141, P.Suvarnaraju, A.J.Solomon Raju and S.Purna Chandra Rao.
• Psycho hilly and melittophily in VITEX ALTISSIMA (Verbinaceae), Journal of palynology , VOL. 47(2011)97-106. K. Venkata Ramana, P.Suvarnaraju. J.Radha krishna , B.rajesh D.Sandhya rani . and Rashda zafar. 
• Psychophily and Melittophyly in Sida cordifolia L( Malvaceae) Journal of polynology VOL.47(2011)1-9, P.V Subba Rao, Rajendra Prasad, D Sandhya rani, AV Ragahava naidu, K.Sambasiva Rao P. Suvarnaraju, B.Rajesh , J Radhra Krishna, Rashda zafar, , P.Hareesh Chandra, AJ. Solomon Raju, G. Ravi kumar Journal of palynology VOL. 47(2011)1-9.
• Pollination Ecology of Caesalpenia crista (caesalpeniaceae) Journal on forest resilience biodiversity conservation vol. 56(2012)22-32P.Suvarnaraju, A.J.Solomon Raju. 
• Butterfly-flower interactions and pollination in some plant species P.Varalakshmi, A.J. Solomon Raju, B.Rajesh, D.Sandhya rani .J.Radha Krishna, G.Lakshimi Narayana, P.Suvarnaraju, Rashda zafar . 
• Pollination Ecology of Non –Viviparous mangrove, Sonnera-Tia Alba (Sonneratiaceae) advanced Journal of pollen spores research xxx-j 2013- vol 47(2013):41-50 P.Suvarnaraju P.Hareesh Chandra, Rajendra kumar , A.J. Solomon Raju. 
• A study on the flora and ecological health of sand dunes and beaches of Vishakhapatnam G.Venkata suvarna, S.Purnachandra Rao, B.Rajesh, N.Govinda rao , P.V.Subba rao, P.Suvarnaraju, advances in pollen spores research journal Vol .XXX( 2013) 91-112. 
• Reproductive ecology of Aegialitis Rotundifolia ROXB K.H .Jonathan , Rajendra Kumar, P.Haresh Chandra , , A.J. Solomon raju and P.Suvarnaraju advances in pollen spores research journal Vol .XXX( 2013) 1-8. 
• Pollination ecology of Soneeratia Alba (sonneratiaceae) - P.Suvarnaraju journal of palynology vol .49(2013)31-4511)Pollination ecology of Derris Trifoliata – LOUR(FABACEAE)Henry Jonathan, P.Suvarnaraju,D.Sunanda Devi , Rajendra kumar ,G.Lakshminarayana, S. Purnachandrarao, P.V.Subba rao and G.Ravi kumar journal of palynology vol 49(2013):173-180. 
• MIXED BREEDING SYSTEM AND ENTOMOPHILY INMalachra capitata L. (MALVACEAE) P.Suvarna Raju, A.J .Solomon Raju TAPROBANICA, ISSN 1800427X. December, 2013. Vol. 05, No. 02: pp. 131-137.
• M. Rajesh, B. Sunanda Devi, D. Sandhya Rani, D. Rashda Zafar. Govinda Rao, N. Suvarna Raju, P. and Solomon Raju, A.J. 2012. A Study on interactions of pollinators with Crotalaria retusa L. (Fabaceae). Advances in Pollen Spore Research 30: 121-130.
• Rajesh, B. Sunanda Devi, D. Sandhya Rani, D. Rashda Zafar. Govinda Rao, N. Suvarna Raju, P. and Solomon Raju, A.J. 2012. A Study on interactions with Crotalaria retusa L. (Fabaceae). Advances in Pollen Spore Research 30: 103-110
Synopsis of publications 
S NO Number of international journals published Number of national journals published Ist author 2 nd author 3rd author Total 
1 4 13 6 6 5 17
Remaining 5 peer reviewed research publication papers are under the progress:-
Membership :
• Director for Shalem integrated coastal zone management and environmental conservation Organization ( SICOMBEO) 
• Executive Member – Society for conservation biology ( conbio.org)
• Executive Member- Early Career Scientist Indian Polar Research Network ( IPRN) 
• Editorial board Member Journal on Threatened Taxa 
• Member National Commission on Farmers
• Honorary Board Member National Green Tribunal (NGT)
• Member India Canada Environment facility ( ICEF)
• Monitoring Evolution Team Member United Nations Development Programme (UNDP)
• Member United Nations Environment Programme (UNEP)
• Member church’s axicillary social action ( CASA)
• Executive member All India Christian council 
Details of successful Projects Implemented -Completed 
S NO Project Name Funding agency Total cost of the project Duration of the project Position in project 
1 Biodiversity assessments on Krishna River IDRC 25 Crores 2 years Project Coordinator 
2 Strengthening resilience Tsunami affected communities 
IDRC-CIDA 5 Crores 2 years Principal investigator 
3 Pollination ecology of mangrove plants CSIR 50 Lacks 12 months Project Manager 
4 Conservation of Godavari Mangroves IUCN / UNEP 10 Lacks 6 MONTHS In charge 
5 Marine Protected Area Management Project India –Germany Biodiversity Board 
GIZ
www.giz.org 12 lacks 4 month Coordinator 
6 PFZ forecast ISRO 4 Lacks 3 months Principal investigator 
7 Biodiversity assessment in production sector in Godavari river estuarine GEF ( Global environment Facility ) , UNEP 12 Lacks 1 year Conservation Biologist 
Details of Conference Papers Presented/Participated:-
Sl. Date Details and Theme of the Paper presented Venue of the 
No. National conference conference 
Inter National Symposium on Organized by NBA Chennai trade 
1 7-9 JULY- Biodiversity and sustainable Mangroves and their 
Center. India 
2010 Development. Prospective Participated. 
Biodiversity for Sustainable Centre for 
Development: Threats, Floral biology Biodiversity&amp; 
25-27 August- Indicators, Climate Change, Forest Studies, 
2 pollination in Avicenna 
2010 Poverty Alleviation and School of Energy, 
marina 
Targets for Safeguarding Environment and 
Biodiversity. Natural Resources. 
3 Jan -2010 Future challenges in EEZ Paper presented on Au silver jubilee 
Mangrove conservation auditorium 
National workshop in 
4 May 2011 4-6 environmental impact Participated GITAM university 
assessment 
5 June 2010 10- National workshop on EIA participated Green park 
12 and its legislations 
National workshop on Paper presented on Organized by ugc 
6 Jan 2012-7-8 environmental degradation pollination ecology of at Nagarjuna 
and sustainable development. ipomoea tuba University. 
7 Jan- 2011 Tests conference Exocaria agallocha Ifgtb Coimbatore 
pollination ecology 
National Seminar on “Future 
Challenges In Biochemical Department of 
8 31st October Education and a Colloquium Biochemistry, 
2010 on Protease Inhibitors” Noble Andhra University, 
Role in Physiology and Participated Visakhapatnam, 
Medicine. A.P. India 
9 June 23-04- M S S R F Disaster C S R remote 
2010 management Participated sensing lab 
10 July 2009 4-6 DGPS Training Learning practical Chidambaram 
knowledge of DGPS MSSRF 
National conference on Acharya 
11 06-01-2012 environmental sustainable Paper presentation Nagarjuna 
management university 
12 07-01-2013 National conference on forest Paper presentation Andhra university 
resilience and Biodiversity. 
13 22-06-2013 International conference on Paper presentation Andhra university 
climate change 
14 21-08-2013 International conference on Paper presentation IISER KOLCUTTA
ocean acidification 
References:-
Prof. M S Swaminathan Father of Green Revolution 
MSSRF- 
Emeritus Chairman and Chief Mentor,MSSRF 
M.S .S.RF , Taramani Chennai -Ph +91-44-22541229; 22541698
Email : swami@mssrf.res.in
,
2 Dr A.J. Solomon Raju Assistant Professor, 
Department of Environmental Sciences Andhra university-Visakhapatnam, AP, Mobile No:-9866256682. 
3 Dr.R. Ramasubramanian, Senior 
Scientist M.S.Swaminathan Research Foundation, 7-5A-2/1, Gopalakrishna St, Ramaraopeta KAKINADA-533004, AP, PH:0884-2365604(Off) 
Mobile No:-9440314604. 
4 Dr.T.Ravishankar Specialist F.A.O, UNDP,UNE.P,
Senior Consultant, Plot no 206, Madura Apartments, Veterinary Hospital St, Ramaraopeta, Kakinada 533003 AP, 
Phone No:-0884-2377177. 
Personal Profile:-
Father’s Name : P. Bhushanam
Date of Birth : 01.07.81
Marital Status : Married
Hobbies : Photography, Listening Music
Languages Known : English, Telugu &amp; Hindi.
Declaration:-
I hereby declare that the above furnished details are true and promise to obey all the norms of the organization. Given the opportunity, I strive to live up to the expectations and not to fall short in the confidence reposed to me.
Date: 07.07.2014. (SUVARNARAJU.P) 
Place: Bapatla. 
</t>
  </si>
  <si>
    <t>unep</t>
  </si>
  <si>
    <t>Poverty Eradication, Food Security and Nutrition/ Sustainable Agriculture, Energy, Climate Change, Disaster Risk Reduction, Oceans and Seas, Forests and Biodiversity, Gender Equality and Women's Rights</t>
  </si>
  <si>
    <t>Centre for Advancement of Public Undrestanding of Science &amp; Technology</t>
  </si>
  <si>
    <t>CAPUST</t>
  </si>
  <si>
    <t>Our individual members have been participating in various UN and other international meetings.</t>
  </si>
  <si>
    <t xml:space="preserve">CAPUST Vision
Science and technology have virtually deluged almost all spheres of our human existence. While their influence is ubiquitous, public understanding of modern s &amp; t enterprise and that of its potentialities – both positive and negative - is not so widespread. Today’s science &amp; technology is a complex social and political phenomenon. The influence they exert on individual lives as well as on the entire planet is immense. From mobile phones to satellite TV to ultrasound machines to vaccines to climate change to nuclear bombs – the list is endless. 
On the one hand, these sciences and technologies are intimidating for common folks, on the other hand, they also seem indispensable in today’s world. A simple example would be medical diagnostics – X-rays, glucose monitors, CT scans, MRI – to name a few. Issues like climate change are affecting us all every single day. Mobile phones seem to invade every aspect of our lives.
We feel there is a great need to bridge this gap in understanding, demystify them for the sake of common people and also discuss and debate their wider individual, social and political linkages. In a dynamic changing scenario, there is a constant need for this regular ongoing dialogue. 
We feel there is a need for a constant dialogue between scientists, technologists and the public at large as well as people from various other disciplines. While promotion of scientific literacy in itself has become essential, it remains a neglected non-glamorous field. Innovations in this area have become neglected. It’s the lure of quick bucks that is determining the direction of choices. 
We must clarify that we use the words science in a very broad sense to include medicine, agriculture, mathematics etc. as well. While we will be happy listening to a particle physicist or a molecular biologist, we feel we need also to sensitize ourselves to the broader context in which science functions.
While our overall thrust is on demystifying modern science and technology – we are equally conscious of the need to appreciate, document and conserve valuable traditional knowledge in science, technology, agriculture and medicine.
The Centre would seek to raise awareness regarding ancient Indian scientific traditions, initiate new research and documentation in this field and promote research in history of science and technology in both pre and post independence India.
What role can S &amp; T play in the betterment of human good? How can S &amp; T be used for human welfare, for instance, for the - almost forgotten - “development”? What role can S &amp; T play in social transformation? How can they benefit the consumer? These questions stare at us. 
We also need to look critically at the role S &amp; T in contexts of human exploitation and oppression. What are the ethical dimensions involved in science and technology in our context, our times? In our quest for industrial progress, how are some nations and sections of society exploiting nature selfishly and unsustainably and imperiling the planet?
The Centre would promote interactions between natural scientists and social scientists, between artists of various genres and scientists &amp; technologists. This mutual enrichment, we feel, would be beneficial for all.
We feel one should take a critical look at science &amp; technology in its various facets. Social linkages of science and technologies too should be examined constantly. Are they promoting equality and egalitarianism or are they strengthening an oppressive, unequal, exploitative society – or, at times, both? What are the gender dimensions of science &amp; technology enterprise? Can growth of S &amp; T per se lead to human betterment? And if that does not seem to happen, where are the bottlenecks? Commerce should not be allowed to hijack any sensible people centric discourse.
</t>
  </si>
  <si>
    <t>CAPUST is a scientists and citizens’ initiative for promotion of public understanding of science &amp; technology and the role that they increasingly play in our lives. CAPUST is a not for profit non-political public welfare trust.
The Centre aims at promoting interactions between natural scientists and social scientists, between artists of various genres and scientists &amp; technologists. This mutual enrichment, we feel, would be beneficial for all.
CAPUST was set up in 2010.</t>
  </si>
  <si>
    <t>A-124/ 6, Ist Floor, Katwaria Sarai, New Delhi-110016. India</t>
  </si>
  <si>
    <t>Capust India on Facebook</t>
  </si>
  <si>
    <t>capustindia@gmail.com</t>
  </si>
  <si>
    <t>+91 11 26517814</t>
  </si>
  <si>
    <t>CAPUST is a scientists and citizens’ initiative for promotion of public understanding of science &amp; technology and the role that they increasingly play in our lives. CAPUST is a not for profit non-political public welfare trust.</t>
  </si>
  <si>
    <t>Organizes lectures, group discussions, film/slide shows, seminars, symposia, conferences, tours, placement programs, training programs, courses, clubs, competitions, awards, exhibitions, museums, archives, etc. and other activities to further its objectives; Promotes production and dissemination of software catering to print, TV, multimedia etc;</t>
  </si>
  <si>
    <t>Sanjay Kumar</t>
  </si>
  <si>
    <t>33, Uttaranchal Society, Patparganj, New DElhi-110092. India</t>
  </si>
  <si>
    <t>skrpulse@gmail.com</t>
  </si>
  <si>
    <t>+91 8586019089</t>
  </si>
  <si>
    <t>S. Kumar is the Managing Trustee of Centre for Advancement of Public Understanding of Science &amp; Technology based in New Delhi. He is also on the board of Bangalore based Science Media Centre- India. He is a senior international journalist and a former UN official - having worked as Information Manager with the World Health Organization in Indonesia. He currently reports for the leading international science magazine ' Nature' (UK). Also associated with several civil society groups.</t>
  </si>
  <si>
    <t>Participated in many UN and other international meetings. Organized several international press meets for the UN (World Health Organization). Worked as Information Manager for the World Health Organization.</t>
  </si>
  <si>
    <t>Water and Sanitation, Health and Population Dynamics, Energy, Climate Change, Disaster Risk Reduction, science, health and environmental communication</t>
  </si>
  <si>
    <t>We can contribute to articulating and drafting CSO positions from various constituents which can go into Sustainable Development goals replacing Millennium development goals, especially the gaps.We look at several sectors enumerated above. And that's where we could contribute. There are also emerging areas such as privacy, mass surveillance, internet and information freedom which need to be incorporated into the agenda in an amplified way. In general, the role of science, technology, health and environment in the development dialogue. We could contribute to this as well.</t>
  </si>
  <si>
    <t>AWARE GIRLS</t>
  </si>
  <si>
    <t>AG</t>
  </si>
  <si>
    <t>pAKISTAN</t>
  </si>
  <si>
    <t>Poverty Eradication, Employment, Decent Work and Social Protection, Youth, Education and Culture, Health and Population Dynamics, Human Rights, Gender Equality and Women's Rights, Conflict Prevention, Post Conflict Peace Building and the Promotion of Durable Peace, Rule of Law and Governance</t>
  </si>
  <si>
    <t xml:space="preserve">1. 3rd June to 10h June, 2014 – NY- US– 
Speaker at the Side Event organized by Dutch Mission to the UN on “Role of Young People in Countering Extremism” during the GA Review of Global Strategy for Countering Extremism.
2. 12th March, 2014 - New York, United States of America
Speaker at Side Event in UN- Advocacy at the UN in CSW 58 (2014) Forum
Event Theme: Asian Girls Changing Their World
3. 10th March 2014 - New York, United States of America
Speaker at Side Event in UN- Advocacy at the UN in CSW 58 (2014) Forum
Event Theme: Elevating Asian Girl Human Rights Releasing the power of Asian girls to bridge the gender gap
4. 11th- 13thDecember, 2013 - Doha, Qatar
Delegate at the 4th Annual Forum of the United Nations Alliance of Civilizations
5. July 7-12, 2013 - New York, United States of America
Advocacy with UN Security Council members for passing convention on Mainstreaming young people in Peacebuiding Processes in Conflict and Post Conflict Communities, from the platform of Youth Advocacy Group- UNOY
6. 14th June, 2010 - New York, United States of America
Speaker at United Nations General Assembly Informal Interactive Hearings, New York
Event Theme: Building a better tomorrow: local actions, national strategies and global structures. 
7. 14-15 June 2010 - New York, United States of America
United Nations General Assembly Informal Interactive Hearings with Civil Society
Accelerating efforts towards achieving Millennium Development Goals
8. 10 June 2010 - New York, United States of America
NY Activate Talk: Innovative Approaches to Advocate for Child Rights
9. 23rd March, 2010 - Rio de Janeiro, Brazil
Civil Society Delegate at UN-Habitat World Urban Forum 2010, Brazil
Event Theme: Economic Empowerment of Young Women of Slums through Micro-Entrepreneurship
</t>
  </si>
  <si>
    <t xml:space="preserve">i. To Promote and protect young women’s rights and responsibilities to enable them to have equal access to Decision making, education, health , recreation, Financial Resources and other Social Services 
ii. To promote Sexual and Reproductive Health Rights of Young Women and to strengthen the capacity of Community Based Organizations in Sexual and Reproductive Health.
iii. To advocate for equal and equitable opportunities for young women in Employment, Governance, and political participation 
iv. To organize and strengthen the Capacity of young women Groups enabling them to act as agents of change for addressing gender base violence, strengthening democracy, and sustainable development
v. To promote equity, justice, equality, peace, Non violence and tolerance in the Society through Peer Education and Dialogue
</t>
  </si>
  <si>
    <t xml:space="preserve">Aware Girls was initiated in September 2002 by two Sisters Gulalai Ismail and Saba Ismail at the age of 16 and 15 respectively now among the 100 Leading Global Thinkers of Foreign Policy Magazine. They started it with their friends with the purpose of strengthening girls’ leadership and girls’ voices by establishing a forum for girls and young women of the most difficult parts North Western and Tribal parts of Pakistan where the deeply rooted patriarchal and male chauvinistic values make human rights violations of girls and women as norm. 
Vision: 
Aware Girls envisions a world where women rights are equally respected as Human Rights, women have control over their own lives and have equal access to Education, Employment, Governance, Justice, Legal Support, Financial Resources, Recreation, Health specifically Sexual and Reproductive Health and Social Services. 
Mission
The mission of Aware Girls is to empower young women, advocate for equal rights of young women, and to strengthen their capacity enabling them to act as agents of women empowerment and Social Change. 
Facbook: www.facebook.com/awaregirl 
Twitter Handle: aware_girls 
Website: www.awaregirls.org 
</t>
  </si>
  <si>
    <t>House # 7, Sudais Villas, Tehkal Bala, Behind Grand Hotel, Peshawar, Pakistan</t>
  </si>
  <si>
    <t>http://awaregirls.org</t>
  </si>
  <si>
    <t>aware_girls@yahoo.com</t>
  </si>
  <si>
    <t xml:space="preserve">i. Human Rights of Young Women 
ii. Addressing Gender Base Violence 
iii. Use of ICTs, Digital Media, Social Media and Citizens Journalism for addressing women’s Human Rights and Peace Issues
iv. Political Empowerment of Young Women and Strengthening Democracy &amp; Governance
v. Economic Empowerment of Young Women 
vi. Sexual and Reproductive Health Rights of Young Women including HIV/AIDS and the Right of women to Access safe Abortion
vii. Countering militancy among young people, Peace, non-violence, tolerance and Pluralism, and mainstreaming young women’s role in Peacebuilding 
</t>
  </si>
  <si>
    <t>a. Combating Violence Against Women 
b. Organizing and capacity building in labor union of women workers
c. Political Participation of Young Women
d. Making Safe Abortion Accessible to Women through Hotline
e. Trauma Healing among Conflict affected Women and Children
f. Combating Extremism among Young People through Promoting Peace Activism Among Young people
g. Reducing Poverty through economically Empowering Young Women 
h. HIV/AIDS Prevention Education and Reducing the Stigma related to HIV/AIDS</t>
  </si>
  <si>
    <t>Gulalai Ismail</t>
  </si>
  <si>
    <t>House # 7, Sudais Villas, Tehkal Bala, Behind Grand Hotel, University Road, Peshawar, Pakistan</t>
  </si>
  <si>
    <t>gulalai@awaregirls.org</t>
  </si>
  <si>
    <t xml:space="preserve">Gulalai Ismail, completed M.Phil in Biotechnology from Quaid-e-Azam University Islamabad (Pakistan). She has laid the foundations of Aware Girls at the age of 16 to provider a leadership platform to young women and girls of Khyber Pakhtunkhwa; the north west of Pakistan and to challenge the gender discrimination and human rights violations. 
She has more than 10 years experience of working on girls and young women leadership; addressing gender based violence, promoting peace and pluralism; Human Rights and Promoting Good Governance and transparency; Civic Education; peace, democracy; and political mainstreaming of young women. She believes that young women and girls have the power to change their communities. She served as member of the Gender Working Group of UNOY in UN New York and as a member of the organizing committee of the Asian Democracy Network. She has served as Board Member of WGNRR ( 2010-2012) and as member of the Executive Committee of IHEYO (International Humanistic and Ethical Youth Organization) from the period 2009 to 2011 and General Secretary for the period 2014-15.
She has received recognition at both national and international level for her work. She has received Commonwealth Youth Award 2015, International Humanist Award 2014, NED Youth Democracy Award 2013 in the US Congress, Selected among 100 Leaders by Foreign Policy Magazine USA, She is recipient of Global YouthActionNet Fellowship 2009, Paragon Fellowship 2009, and Oxfam International Youth Partnership for her efforts on young women’s empowerment. Recognized by NED among "30 Under 30".
Participated in UN meetings and sessions, Attended Civil Society Summit 2013 called and addressed by US President Obama and honored by Samantha Power US Ambassador to UN in a Tweet as “Gulali Ismail's work to empower women led the way for girls like #Malala. She made a #stand4civilsociety, and we should stand with her”
</t>
  </si>
  <si>
    <t>She can contribute in Advocacy Process</t>
  </si>
  <si>
    <t>Justice Equality Rights Access International</t>
  </si>
  <si>
    <t>JERA International</t>
  </si>
  <si>
    <t>Australia</t>
  </si>
  <si>
    <t>Employment, Decent Work and Social Protection, Human Rights, Gender Equality and Women's Rights, Conflict Prevention, Post Conflict Peace Building and the Promotion of Durable Peace</t>
  </si>
  <si>
    <t xml:space="preserve">Annual participation in CSW and associated regional meetings at ESCAP
Participation in UNHCR meetings 
Worked with field offices in various countries in region
</t>
  </si>
  <si>
    <t>Justice Equality Rights Access (JERA) International is a not-for-profit organisation that promotes justice, equality, rights and access and uses a practical and rights based approach to work with women and men to achieve positive and sustainable change in the community. We work within Australia, the Asia Pacific Region and internationally working through partnership with groups and networks of women and men towards common goals and outcomes to advance and to promote positive action to achieve gender equality, individual and community based economic development and to create an environment for growth and sustainable community growth.</t>
  </si>
  <si>
    <t>JERA International undertakes innovative and practical processes, promoting and making linkages for evidence based decision making for policy: state and federal, promoting the advancement of women and their communities through research, key policy dialogue, practical project and program implementation and partnerships with key actors. JERA International stands in solidarity with those whose lives have been impacted by violence, with survivors who fight for justice and an end to violence, and with the individuals and organisations committed to preventing violence against women and girls and achieving gender equality.</t>
  </si>
  <si>
    <t>372 Spencer Street West Melbourne Victoria 3003 Australia</t>
  </si>
  <si>
    <t>www.jerainternational.org</t>
  </si>
  <si>
    <t>cshaw@jerainternational.org</t>
  </si>
  <si>
    <t>61 3 90770979</t>
  </si>
  <si>
    <t>To work collaboratively with organisations to bring about positive changes in policy at the national and international level that affects women's lives, by working with women who are affected by those policies to bring their own voice into the discussion. To improve the situation of women and girls from conflict affected areas through economic choices and improvement.</t>
  </si>
  <si>
    <t>Training
Research
Joint program work
Advocacy</t>
  </si>
  <si>
    <t>Carole Shaw</t>
  </si>
  <si>
    <t>3/88 Rose Street, Fitzroy, Victoria 3065 Australia</t>
  </si>
  <si>
    <t>carole.shaw@gmail.com</t>
  </si>
  <si>
    <t>Carole is the Joint CEO of JERA International She has over 20 years experience working both in Integrated Conservation Development programs and International Development programs, as well as working with the Women's International League of Peace and Freedom International Office in New York. Prior to this she worked in the Operational Research Division of NATO in The Hague, Netherlands. She has good experience of working at the regional and international level and has excellent links at the national level to share and transfer information.</t>
  </si>
  <si>
    <t>Carole has worked at the UN level in both Geneva through UPR and CEDAW processes and is a regular attender of CSW. JERA International is a member of Asia Pacific Women's Watch a regional network organisation and for 4 years Carole worked with the leadership of this organisation to bring a regional viewpoint into UN ESCAP and CSW and the Security Council. She has also worked bringing Refugee voice into UNHCR proceedings in Geneva.</t>
  </si>
  <si>
    <t>JERA International is supportive of Carole's attendance at any regional and international forums. JERA International has a large network of associated and members that can inform position at regional fora. Carole was a member of the CSO coordinating committee for Beijing +20 and has worked successfully with multiple regional organisation over her 20 years + of experience.</t>
  </si>
  <si>
    <t>Korean Society for Rehabilitation of Persons with Disabilities</t>
  </si>
  <si>
    <t>KSRPD</t>
  </si>
  <si>
    <t>Poverty Eradication, Employment, Decent Work and Social Protection, Youth, Education and Culture, Health and Population Dynamics, Means of Implementation, Global Partnership for Achieving Sustainable Development, Human Rights, Disaster Risk Reduction, Gender Equality and Women's Rights</t>
  </si>
  <si>
    <t>UN NGO branch</t>
  </si>
  <si>
    <t xml:space="preserve">-A member of UN NGO branch 
-Participated in UNCRPD ad-hoc meeting (2003-2005)
- Participated in High-level meeting of the General Assembly on disability and development, 2013
</t>
  </si>
  <si>
    <t>To improve social inclusion and the right for persons with disabilities</t>
  </si>
  <si>
    <t>The first association for persons with disabilities, which was established in 1954</t>
  </si>
  <si>
    <t>2nd Floor, Hyo-Ryung-Ro 161, Seocho-Gu, Seoul, Korea (137-849)</t>
  </si>
  <si>
    <t>www.freeget.net</t>
  </si>
  <si>
    <t>rikorea@rikorea.or.kr</t>
  </si>
  <si>
    <t>Social inclusion of Persons with disabilities</t>
  </si>
  <si>
    <t>Sang-Chul, Lee</t>
  </si>
  <si>
    <t>-President of KSRPD
-CEO of LG U+(a major telecommunication service provider in Korea)
-Former Minister of Information and Communication Ministry</t>
  </si>
  <si>
    <t>-2013, Organize Global IT Challenge jointly with UNESCAP in commemoration of the first year of the new Asian and Pacific Decade of Persons with Disabilities(2013~2022)</t>
  </si>
  <si>
    <t>Coalition of Services of the Elderly, Inc.</t>
  </si>
  <si>
    <t>COSE</t>
  </si>
  <si>
    <t>south-east Asia</t>
  </si>
  <si>
    <t>Human Rights, Disaster Risk Reduction</t>
  </si>
  <si>
    <t>NONE YET</t>
  </si>
  <si>
    <t>To help older people claim their rights, challenge discrimination and overcome poverty, so they can lead dignified, secure, active and healthy lives.</t>
  </si>
  <si>
    <t>COSE helps older people to continue living in their communities and contributing to the lives of others. HelpAge and COSE have been working together since COSE was founded 25 years ago.</t>
  </si>
  <si>
    <t>1407 Quezon Avenue West Triangle Quezon City 1104 Metro Manila Philippines</t>
  </si>
  <si>
    <t>https://www.facebook.com/CoalitionOfServicesOfTheElderly</t>
  </si>
  <si>
    <t>cosephil@gmail.com</t>
  </si>
  <si>
    <t>+63 2 374 6416; +63 2 709 6567</t>
  </si>
  <si>
    <t>NONE</t>
  </si>
  <si>
    <t>Older people
policies and advocacy
disaster risk reduction
community-based programmes</t>
  </si>
  <si>
    <t>older people organisations' formation and support
lobbying of policies and advocacy</t>
  </si>
  <si>
    <t>Hazel Ayne Garcia</t>
  </si>
  <si>
    <t>Laging Handa, Quezon City, Metro Manila 1104 Philippines</t>
  </si>
  <si>
    <t>hazel.garcia@helpagecose.org</t>
  </si>
  <si>
    <t>+63 2 709 6567 or +63 2 374 6416</t>
  </si>
  <si>
    <t>Communications Coordinator</t>
  </si>
  <si>
    <t>None yet</t>
  </si>
  <si>
    <t>Employment, Decent Work and Social Protection, Means of Implementation, Human Rights, Disaster Risk Reduction</t>
  </si>
  <si>
    <t>lobbying and addressing national issues and concerns of older people
media relations</t>
  </si>
  <si>
    <t>Positive Change for Cambodia</t>
  </si>
  <si>
    <t>PCC</t>
  </si>
  <si>
    <t>Climate Change, Gender Equality and Women's Rights</t>
  </si>
  <si>
    <t>Attended the global Human Right Defender and observation the season of the Special rapport report to UNCHR on 12 to 30 September 2011.
The Beijing+20 in Asia Paciffic with UNCCC in Bangkok in September 2014</t>
  </si>
  <si>
    <t xml:space="preserve">Positive Change for Cambodia work with three main Objectives:
1. Capacity Building of Government, Private sectors and NGOs on Women’s Human Right with Social Responsibility and with social innovations on CEDAW and BPFA for Equality and Awakening all women and men to stand up in the 21th century for Sustainability Development Goals 2015-2030.
2. Building Capacity of under national government, communities women and men, youth and girls and on Direct and Indirect Discrimination to active to stop on Ending Violence; on Reproductive Right and Health Right; 
3. Building Capacity of under national government, communities women and men, youth and girls and on Discrimination to climate change and disaster management for sustainable development.
</t>
  </si>
  <si>
    <t xml:space="preserve">The Positive Change for Cambodia (PCC) was founded by a group of Disabled and Peasant women in the end of 2005, which saw the outcry of women and girls voice from Gender discrimination and gender-based violence such as domestic violence, Sexual Violence, rape abusive, trafficking and sexual harassment, Health Right and the most women and girls are affected to food security from climate Change and Environment. The women and girls are faced with many issues in livelihood, they have no potential in decision making in social development. The communities have GAP of right based approach, women right and social innovation that benefit of the equality between women and men, especially women in remote have no equal benefit with men and women in the cities on social, economic and political sectors. 
The groups of PCC wish to get more young women led Community, private sectors, NGOs and Society. PCC established as one feminist and Women Right Organization name Positive Change for Cambodia (PCC) registered with Ministry of Interior and on 20th February, 2006 with Reference No 174 SCN. 
</t>
  </si>
  <si>
    <t>#462B32, Bld Preah Monivong, Sangkat Tonle Basak, Khan Chamcar Mon, Phnom Penh</t>
  </si>
  <si>
    <t>www.pccambodia.org</t>
  </si>
  <si>
    <t>positivechange9@hotmail.com</t>
  </si>
  <si>
    <t>855 92 993 775</t>
  </si>
  <si>
    <t>023 6 914 423</t>
  </si>
  <si>
    <t>Positive Change for Cambodia (PCC) is feminist NGO work to promote equality for women and men, we work with National and Under National Level and Community.
Target of PCC is Women and Girls</t>
  </si>
  <si>
    <t>1. Provide Training workshop on CEDAW and BPFA to Government , private sectors, community and schools 
2. Training on CEDAW and Active to stop Violence to Police, Judge, court and authorities.
3. Provide awareness raising on discrimination on Climate climate change and disaster Management to Schools and community
4. Provide training workshop on Reproductive Health /health Right to schools.
5. Linkage regional and international for exchange sharing information and learning new experiences.</t>
  </si>
  <si>
    <t>SOCHIVANNY HOY</t>
  </si>
  <si>
    <t>#462 B32, Bld Preah Monivong, Sangkat Tonle Basak, Khan Chamcar Mon, Phnom Penh</t>
  </si>
  <si>
    <t>855 -23 691 442 3</t>
  </si>
  <si>
    <t>Positive Change for Cambodia is to participate to the Asia Pacific Forum on Sustainable Development 2015 to learn on: The defining Asia pacific sustainable development change, challenges, opportunities " strengthening, integration, implementation and review for sustainable Development in Asia and the Pacific.</t>
  </si>
  <si>
    <t>1. The fourth World Conference for Women 1995, two workshop on women and front line and Women and health;
2. Attended Global Human Right Center for Women's Human Right Defender and attend to observe the special rapporteur report to the UN Human Right Commission on 2011
3. Attended the UNCCC in Bangkok on Beijing +20</t>
  </si>
  <si>
    <t>Health and Population Dynamics, Climate Change, Disaster Risk Reduction, Gender Equality and Women's Rights</t>
  </si>
  <si>
    <t>Positive Change for Cambodia (PCC), is possible contributions to the Regions CSO Engagement with UN Systems.</t>
  </si>
  <si>
    <t>Krityanand UNESCO Club Jamshedpur</t>
  </si>
  <si>
    <t>Knuc</t>
  </si>
  <si>
    <t>Poverty Eradication, Food Security and Nutrition/ Sustainable Agriculture, Desertification, Land Degradation and Drought, Water and Sanitation, Human Rights</t>
  </si>
  <si>
    <t xml:space="preserve">The Krityanand UNESCO Club objectives is to increase public awareness about Global Development Issues, to support the activities of United Nations agenda for Global Development in 21st Century, in order to achieve the implementation of the Millennium Development Goals (MDGs) set by the United Nations, In pursuit of its vision and mission the Krityanand UNESCO Club objective is to enhance social and economic empowerment of the community. This objective is sought to be accomplished by;
 To popularize the aims and purpose of the United Nations and its system and to promote its program and activities amongst the mass of society within India.
 To promote international understanding, peace and tolerance through education, science, culture and mass communication
 Organize program in the aims of social work, human resource management, Health system, culture and support the Research program
 Improving rural livelihoods and enhancing social and economic empowerment of the rural poor
 Developing organizations of the rural poor and producers to enable them to access and better negotiate services
 Playing a catalytic role in promoting Sustainable development and UN MDGs ( United Nations Millennium Development Goal)
</t>
  </si>
  <si>
    <t>The Krityanand UNESCO Club is working to contribute to the work of the United Nations within Consultative relationship with the United Nations Economic and Social Council (ECOSOC) is governed by the principles contained in Council Resolution 1996/31. KRITYANAND UNESCO CLUB, JAMSHEDPUR has a Special Consultative Status with the Economic and Social Council of the United Nations, We support and promote the work of the United Nations and the achievement of the MDGs.</t>
  </si>
  <si>
    <t>KRITYANAND UNESCO CLUB 102/A, Kalpanapuri Adityapur Industrial Area Jamshedpur, 832109, INDIA.</t>
  </si>
  <si>
    <t>www.karmayog.org/ngo/KNUC/</t>
  </si>
  <si>
    <t>knunesco@yahoo.com</t>
  </si>
  <si>
    <t>We believe that bringing the marginalized groups in the development process is possible only through their direct involvement in the process. So the development activities for the target groups must be implemented by themselves. For this, the organization will play the role of facilitator to create an appropriate environment and opportunities for such groups.</t>
  </si>
  <si>
    <t>They are then designed in to various programmatic interventions, broadly defined as and for the past years we have been working in field of:
 United Nations Promotion Activities
 Sustainable Development
 Sustainable Agriculture and Natural resource Management
 Information technology 
 Networking, Partnership and cooperation 
 Human Rights
 Child Protection
 Education
 Stop TB Program
 Social Research Program
 Social &amp; Economic Inclusion</t>
  </si>
  <si>
    <t>MUKESH KUMAR MISHRA</t>
  </si>
  <si>
    <t>Mukesh Kumar Mishra Secretary General KRITYANAND UNESCO CLUB 102/A, Kalpanapuri Adityapur Industrial Area Jamshedpur, 832109, INDIA.</t>
  </si>
  <si>
    <t xml:space="preserve">Mukesh Kumar Mishra is Secretary General of KRITYANAND UNESCO CLUB, Jamshedpur. The Krityanand UNESCO Club is working to contribute to the work of the United Nations within Consultative relationship with the United Nations Economic and Social Council (ECOSOC) is governed by the principles contained in Council Resolution 1996/31 and has a Special Consultative Status with the Economic and Social Council of the United Nations. 
He holds M.A. in Political Science and MBA. Currently he pursues his Ph.D. in International Relations from Kolhan University Chaibasa, Jharkhand under the theme “Effects of Globalization on US Foreign Policy on Post Caspian States”. His interest in International Political and Economic Development. He looks all international relations work with United Nations and its system on behalf of the organization.
</t>
  </si>
  <si>
    <t>Regular submitting the UN documents on behalf of the organization and arrange the main program and function on UN program and activities .</t>
  </si>
  <si>
    <t>Desertification, Land Degradation and Drought, Water and Sanitation, Human Rights, Sustainable Cities and Human Settlement</t>
  </si>
  <si>
    <t>For Sustainable cities and Human development,Rural Development and Agriculture .</t>
  </si>
  <si>
    <t>Asia Pacific Council of AIDS Service Organizations</t>
  </si>
  <si>
    <t>APCASO</t>
  </si>
  <si>
    <t>Thaland</t>
  </si>
  <si>
    <t>Sustainable Development Financing, Human Rights</t>
  </si>
  <si>
    <t xml:space="preserve">most recently:
- mobilised with Unzip the Lips around key affected women and girls issues at the UNESCAP Beijing +20 process and CS Forum
- member of the 2015 UNESCAP Civil Society Steering Committee at the HIV/AIDS IGM
</t>
  </si>
  <si>
    <t>work towards advancing the rights of most marginalised communities particularly in the context of HIV and AIDS</t>
  </si>
  <si>
    <t>APCASO is a regional network of CBOs and NGOs that advocate for and develop the capacity of communities infected and most affected by HIV.</t>
  </si>
  <si>
    <t>66/1 Sukhumvit Soi 2, Klongtoey, Bangkok 10110, Thailand</t>
  </si>
  <si>
    <t>www.apcaso.org</t>
  </si>
  <si>
    <t>rdmarte@apcaso.org</t>
  </si>
  <si>
    <t>Communities most affected by HIV including people living with HIV, people who use drugs, men who have sex with men, transgender people, sex workers, young key affected populations and key affected women and girls.</t>
  </si>
  <si>
    <t>Capacity development
Advocacy
Partnerships and alliance building
Institutional strengthening</t>
  </si>
  <si>
    <t>Rodelyn Marte</t>
  </si>
  <si>
    <t>Phaya Thai Court, Apt O 65/2 Soi Kolit, Thanon Phya Thai Ratchethewi Bangkok Thailand 10400</t>
  </si>
  <si>
    <t>rdmarte@yahoo.com</t>
  </si>
  <si>
    <t>RD is the Executive Director of APCASO</t>
  </si>
  <si>
    <t xml:space="preserve">Civil Society Steering Committee member for the 2015 IGM on HIV/AIDS 
</t>
  </si>
  <si>
    <t>Health and Population Dynamics, Sustainable Development Financing, Human Rights, Gender Equality and Women's Rights, LGBTIQ Rights</t>
  </si>
  <si>
    <t>Will work with other Asia Pacific regional HIV networks to strategise for advancing of key affected community agenda in the SDGs</t>
  </si>
  <si>
    <t>Add me to constituency list-serve</t>
  </si>
  <si>
    <t>Women's Welfare Center</t>
  </si>
  <si>
    <t>WWC</t>
  </si>
  <si>
    <t>Poverty Eradication, Youth, Education and Culture, Health and Population Dynamics, Sustained and Inclusive Economies</t>
  </si>
  <si>
    <t>2007 Status of women.</t>
  </si>
  <si>
    <t>Human, economic, social and political empowerment of women through education, resource development and organisation and lobbying.</t>
  </si>
  <si>
    <t xml:space="preserve">WWC was started during 1988 in Pune, Maharashtra as a voice against the violence on women and girls. It was registered during 1993 and an on-profit charitable trust. We received registration with the Home Ministry under FCRA during 2002 and Registration with ECOSOC with Consultative status during 2006.
At preset we have more than 10000 women members belonging to the socially and economically backward classes. We organize Self Help Groups to empower them economically and provide all kind of short term skill developing courses for self employment. to raise the political awareness of the women WWC undertake number of issues like corruption, violence on women etc.
</t>
  </si>
  <si>
    <t>Flat No.7, Ashiya Apartment, Nagar Road</t>
  </si>
  <si>
    <t>wwcpune.org</t>
  </si>
  <si>
    <t>philovthomas@gmail.com</t>
  </si>
  <si>
    <t>91 20 26684909</t>
  </si>
  <si>
    <t>91 20 26680738</t>
  </si>
  <si>
    <t>Women from the slums and backward communities.
Children and young people.
Rural population under Community Health Project.</t>
  </si>
  <si>
    <t xml:space="preserve">Micro- credit program
Training programs.
Seminars
Value education and leadership for young people.
Promotion of self employment and marketing facilities.
Legal Aid against domestic ad societal violence on women ad girls.
</t>
  </si>
  <si>
    <t>Philomina Thomas vettukallel</t>
  </si>
  <si>
    <t>I am a lawyer and a social activist. I have almost 30 years of field experience of working with women's empowerment activities.
It is my conviction that if women are educated and empowered they will change the society and promote development that is sustainable and inclusive.</t>
  </si>
  <si>
    <t>Attended the UN meeting on the Status of Women during 2007.</t>
  </si>
  <si>
    <t>I do not know.</t>
  </si>
  <si>
    <t>Korea Civil Society Forum on International Development Cooperation</t>
  </si>
  <si>
    <t>KoFID</t>
  </si>
  <si>
    <t>Poverty Eradication, Sustainable Development Financing, Means of Implementation, Global Partnership for Achieving Sustainable Development, Human Rights, Gender Equality and Women's Rights, Rule of Law and Governance</t>
  </si>
  <si>
    <t>UN Conference on least developed countries (2011)
UN Rio+20 Conferene (2012)
UN DCF (2012)
UNESCAP Asia Pacific CSO Consultation (2013)
UNGA (2013)
Asia Pacific Regional Education Conference (2014)
UNGA (2014)</t>
  </si>
  <si>
    <t>To monitor Korean government’s policy-formulation and implementation,
To advocate civil society and people’s voices related to development cooperation, To organize education and training programs for capacity building, To provide policy recommendations to the Korean government,
To engage in discussions on development frameworks such as Post-2015 and GPEDC (Global Partnership on Effective Development Cooperation).</t>
  </si>
  <si>
    <t>The Korea Civil Society Forum on International Development Cooperation (KoFID) is a network of Korean civil society organizations working to make development cooperation more effective. KoFID aims to improve communications, coordination and networking among various civil society organizations in Korea engaged in service delivery, public awareness building, capacity building and policy advocacy. It also promotes international solidarity and international cooperation with international civil society organizations.</t>
  </si>
  <si>
    <t>3F, Sammun Building, 257, Dongmak-ro, Mapo-gu, Seoul, Republic of Korea</t>
  </si>
  <si>
    <t>www.kofid.org</t>
  </si>
  <si>
    <t>kofid21@gmail.com</t>
  </si>
  <si>
    <t>+82 2 6925 6589</t>
  </si>
  <si>
    <t>+82 70 4855 0011</t>
  </si>
  <si>
    <t>CSOs, The public, Private sector, Parliament</t>
  </si>
  <si>
    <t>Monitoring government's policy formulation and implementation, Providing policy recommendations, Holding subcommittees on CSO development effectiveness, aid and development effectiveness, human rights and development, gender and development, health, and environment. Each subcommittee monitors Korean government’s development policy and suggests policies reflecting civil societies.</t>
  </si>
  <si>
    <t>Anselmo Lee</t>
  </si>
  <si>
    <t>3F, Sammun Building, 257, Dongmak-ro, Mapo-gu, Seoul, Rep.of Korea</t>
  </si>
  <si>
    <t>alee7080@gmail.com</t>
  </si>
  <si>
    <t>+82 10 4293 0707</t>
  </si>
  <si>
    <t>Anselmo Lee undertakes a chair of steering committee of KoFID, co-convener of ADA(Asia Development Alliance), and executive director of Korea Human Rights Foundation. His area of expertise is human rights, governance, democracy, and civil society.</t>
  </si>
  <si>
    <t>He attended various UN meetings concerning with human rights, development, and aid effectiveness.</t>
  </si>
  <si>
    <t>Poverty Eradication, Sustainable Development Financing, Means of Implementation, Global Partnership for Achieving Sustainable Development, Human Rights, Regional and Global Governance, Gender Equality and Women's Rights, Rule of Law and Governance</t>
  </si>
  <si>
    <t xml:space="preserve">He is a co-convener of ADA(Asia Development Alliance) and actively participates in Beyond 2015.
</t>
  </si>
  <si>
    <t>Sangsan Anakod Yaowachon Development Project</t>
  </si>
  <si>
    <t>Sangsan</t>
  </si>
  <si>
    <t>Poverty Eradication, Food Security and Nutrition/ Sustainable Agriculture, Employment, Decent Work and Social Protection, Youth, Education and Culture, Sustainable Development Financing, Global Partnership for Achieving Sustainable Development, Human Rights, Gender Equality and Women's Rights, Conflict Prevention, Post Conflict Peace Building and the Promotion of Durable Peace, LGBTIQ Rights</t>
  </si>
  <si>
    <t>Education for Sustainable Development held in Japan 2015</t>
  </si>
  <si>
    <t>empowering indigenous youth and often stateless youth through education and vocational and life skills training, while giving them the confidence and voice to defend their rights and be community leaders</t>
  </si>
  <si>
    <t>Sangsan Anokot Yaowachon (SangSan) is a youth development project located in Northern Thailand. Our main goal is to empower ethnic youth, and often stateless youth through education as well as vocational and life skills training, while giving them the confidence and voice to defend their rights and become community leaders. Sangsan started in 2008 as a small life-skills training program including scholarship grants to support students from indigenous communities (many of whom have no official citizenship in Thailand). These students are living far from home, often in a boarding school and, most of them are part of a vocational training or at university level; which is a rarely ideal environment for it mostly responds to the needs of urban children. This makes them extremely vulnerable, as they must adapt to a volatile environment that does not reflect their original culture and embrace new values that are discordant with their own. Sangsan works with these children and Youth to identify their needs, develop trainings consistent with their goals and topics of interest, and provides scholarships to those most at risk of having to cease their education. Sangsan is trying to provide a safe space to explore their identities as indigenous children and arm them with the necessary skills to stand up for themselves, fight discrimination and restore social justice. The program currently works with over 300 children from the primary school all the way to the university level. Since the beginning of 2008, the number of students graduating high has increased ten fold from 2 students to over 30. Once students graduate, they are encouraged to pursue higher education through scholarships support. The majority of these students are encouraged to use the skills they learned through Sangsan and at university back into their communities by becoming teachers, social workers, and/or community activists.</t>
  </si>
  <si>
    <t>138 M.6 Houysai Sankamphaeng Chiangmai 50130</t>
  </si>
  <si>
    <t>www.sangsan.org ,http://www.sangsanngo.blogspot.com.au</t>
  </si>
  <si>
    <t>sangsanngo@gmail.com</t>
  </si>
  <si>
    <t>Indigenous youth. especially more than 70% of the project are girls</t>
  </si>
  <si>
    <t>1) Scholarships Program; we providing financial support for 100 High School students and 25 University students and Vocational Training School students 
2) Life skills Training Program; we working with more than 300 students from Primary school, High School, University and Vocational Training school. 
3) Training Of Trainers Program (TOT Program); we support many training to empower 25 University/Vocational Training school student leaders who are interested in social development work. 
4) Sustainable living and Self Sufficiency Program. We also support more than 25 high school graduates who wish to develop their skills in Alternative Agriculture and Self Sufficiency undertake extensive activities at the Sangsan project site in Sankamphaeng, Chiangmai. 
5) Working with Indigenous network, Women network, LGBTIQ network for social justice</t>
  </si>
  <si>
    <t>Matcha Phorn-in</t>
  </si>
  <si>
    <t>Matcha have been working with indigenous for more than 10 years. Matcha was started sangsan as a youth development project in Thailand empowering indigenous youth and often stateless youth through education and vocational and life skills training, while giving them the confidence and voice to defend their rights and be community leaders since 2008. 
She is now working with many network; Indigenous network, Women network, LGBTIQ network and LBT network for social justice.</t>
  </si>
  <si>
    <t>- Education for Sustainable Development held in Japan 2014</t>
  </si>
  <si>
    <t>Youth, Education and Culture, Global Partnership for Achieving Sustainable Development, Human Rights, Gender Equality and Women's Rights, Conflict Prevention, Post Conflict Peace Building and the Promotion of Durable Peace, LGBTIQ Rights</t>
  </si>
  <si>
    <t>- developed strategy
- decision making together 
- reflection 
- Action through enhanced collaboration with the multitude of civil society actors who share the same purpose and values around the world. 
ect.</t>
  </si>
  <si>
    <t>Integrated Regional Support Programme</t>
  </si>
  <si>
    <t>IRSP</t>
  </si>
  <si>
    <t>Water and Sanitation</t>
  </si>
  <si>
    <t>Sector Minister Meeting Washington DC, 2014
High Level Meeting Washington DC, 2014</t>
  </si>
  <si>
    <t>Improvement in Wash service
Capacity building of Wash service providers
Community led wash intervention 
Monitor water quality, communal and Govt.</t>
  </si>
  <si>
    <t xml:space="preserve">IRSP is a multi sector development organization working on integrated development approach to bring a sustainable development in the region. IRSP was evolved from Pak-German IRDP and went through many phases of its development.
Being established in 1996 and formally registered in 1998; IRSP has now become a resource center for capacity building in CLTS (Community Led Total Sanitation) after pioneering this approach in Pakistan.
IRSP is considered as Resource Organization nationally and internationally (in Afghanistan) for CLTS. 
</t>
  </si>
  <si>
    <t>121 Street No.2 sector-A Shiekh Maltoon Town Mardan, KP</t>
  </si>
  <si>
    <t>www.irsp.org.pk</t>
  </si>
  <si>
    <t>director@irsp.org.pk</t>
  </si>
  <si>
    <t xml:space="preserve">Open defecation free environment
Clean drinking water for all
Hygiene education and mass awareness
School wash initiative
Menstrual hygiene management
Low cost sanitation marketing
Community led water disinfection initiative
</t>
  </si>
  <si>
    <t>capacity building on community led total sanitation
Capacity building on water quality management
emergency and rehabilitation programme
early recovery projects in flood affected area</t>
  </si>
  <si>
    <t>Syed Shah Nir Khisroas</t>
  </si>
  <si>
    <t>121 Street.2 Sector-A shiekh Maltoon Town Mardan, KP, Pakistan</t>
  </si>
  <si>
    <t>Over twenty five years of experience in community development, wash sector, National Convener of Fresh Water network South Asia, member of steering committee End Water Poverty and lead the National Organization since 2003. Attended global, regional and national moot on Wash and sector governance. Master trainer of community led total sanitation and experience of training in Pakistan and in Afghanistan.</t>
  </si>
  <si>
    <t>Sector Minister Meeting 2014
High Level Meeting 2014</t>
  </si>
  <si>
    <t>Not engaged yet</t>
  </si>
  <si>
    <t>Asian Peoples Movement on Debt and Development</t>
  </si>
  <si>
    <t>APMDD</t>
  </si>
  <si>
    <t>Non affiliated to any subregion</t>
  </si>
  <si>
    <t>Asia and not one particular country</t>
  </si>
  <si>
    <t>Poverty Eradication, Food Security and Nutrition/ Sustainable Agriculture, Water and Sanitation, Sustained and Inclusive Economies, Macroeconomic Policies, Energy, Sustainable Development Financing, Regional and Global Governance, Climate Change, Gender Equality and Women's Rights</t>
  </si>
  <si>
    <t>UNFCCC process; UNFfD process</t>
  </si>
  <si>
    <t xml:space="preserve">Participation in the following processes--
1. UNFCCC annual COP summits and related meetings- from 2007 to present - 
2. UN Financing for Development 2003 and 2008, and present
3. 2003 and 2011 UN LDC conferences
4. 2012 UNCTAD Conference
5. 2002 UN WSSD + 5 Conference and related meetings
6. UN Conference on Economic and Financial Crisis 2009
</t>
  </si>
  <si>
    <t xml:space="preserve">Undertake regional campaigns and advocacy work on economic, gender and environmental justice issues; 
Catalyze and strengthen national and local campaigns ans struggles on these themes, which are thenfoundarions of the regional campaigns; 
Contribute to / participate in / share the lead in global campaigns on these themes; 
With the aims of effecting specific qqshort and medium term changes and advancing strategic systemic tranformation.
</t>
  </si>
  <si>
    <t>The Asia Peoples Movement on Debt and Development (APMDD) is a regional alliance of peoples organizations, movements, NGOs, trade unions, community groups in various countries and Asia. It also includes Asian networks among its members. APMDD is affiliated with Jubilee South as its netwoek in Asia. The core mandate of the alliance is to develop and advance campaigns and advocacy work on the following themes -- 1) Global Finance ans Publix Finance 2) Climate Change 3) Essential Services and Natural Resources 4) Women and Gender</t>
  </si>
  <si>
    <t>34 Matiyaga St. Quezon City Philippines</t>
  </si>
  <si>
    <t>www.apmdd.org</t>
  </si>
  <si>
    <t>apmdd.js@gmail.com</t>
  </si>
  <si>
    <t>In terms of themes -- 1) Global Finance ans Public Finance 2) Climate Change 3) Essential Services and Natural Resources 4) Women and Gender
In terms of Institutions and Processes -- United Nations, International Financial Institutions, Regional and Subregional Intergovernmental Processes, Media</t>
  </si>
  <si>
    <t>Capacity Building and Training Seminars, Research, Preparation of Educational Materials, Development of Policy Positions and Platforms and Consensus Building, Media and Communications, Lobby and Dialogues, Actions and Mobilizations</t>
  </si>
  <si>
    <t>Lydinyda Nacpil</t>
  </si>
  <si>
    <t>34 Matiyaga St Quezon City</t>
  </si>
  <si>
    <t>lnacpil@gmail.com</t>
  </si>
  <si>
    <t>Lydinyda Nacpil, more commonly known as Lidy Nacpil, is Coordinator of APMDD and is from the Philippines. She has been an activist for more than 30 years, working on human rights, freedom and democracy, economic justice and alternatives, women's rights and liberation, essential services and the commons.</t>
  </si>
  <si>
    <t>She has served as an observer, speaker, CSO Forum organizer, drafter of CSO common statements in the following UN processes -- UNFCCC, UNWSSD, UN LDC, UNCTAD, UN FfD</t>
  </si>
  <si>
    <t>Poverty Eradication, Food Security and Nutrition/ Sustainable Agriculture, Water and Sanitation, Employment, Decent Work and Social Protection, Sustained and Inclusive Economies, Macroeconomic Policies, Energy, Sustainable Development Financing, Human Rights, Climate Change, Gender Equality and Women's Rights</t>
  </si>
  <si>
    <t>Outreach and networking, Speaking and serving as resource person, Organizing events, Studying documents and developing/drafting CSO responses</t>
  </si>
  <si>
    <t>Caucus of Development NGO Networks</t>
  </si>
  <si>
    <t>CODE-NGO</t>
  </si>
  <si>
    <t>Poverty Eradication, Food Security and Nutrition/ Sustainable Agriculture, Employment, Decent Work and Social Protection, Health and Population Dynamics, Sustained and Inclusive Economies, Means of Implementation, Global Partnership for Achieving Sustainable Development, Human Rights, Sustainable Cities and Human Settlement, Disaster Risk Reduction, Gender Equality and Women's Rights, Conflict Prevention, Post Conflict Peace Building and the Promotion of Durable Peace, Rule of Law and Governance</t>
  </si>
  <si>
    <t>member of UN Civil Society Assembly - Philippines</t>
  </si>
  <si>
    <t>CODE-NGO was the co-convenor of the Philippine UN Civil Society Advisory Committee for the maximum 4 years from 2007-2011. It is a member of the Philippine UN CS Assembly (UNCSA).
CODE-NGO has participated in various UN Summits in the past, including on Habitat, Social Development and Women.</t>
  </si>
  <si>
    <t xml:space="preserve">
To be a trusted national voice of civil society and to advance capacities of civil society organizations (CSOs) to exercise transformative leadership. 
To influence public policies, shape development and create tangible impact in its partner communities. 
</t>
  </si>
  <si>
    <t>The Caucus of Development NGO Networks (CODE-NGO) is the country’s largest coalition of civil society organizations (CSOs) working for social development, with its 6 national networks and 6 regional networks representing more than 1,600 development NGOs, people’s organizations (POs) and cooperatives nationwide. 
CODE-NGO maximizes its scale and synergy to influence public policy, provide leadership in civil society and increase the effectiveness of social development work in the country. It represents its members with government and donor agencies to advocate for the concerns of NGOs and the sectors and communities that they serve and work with. It has mobilized its members and partner organizations to advocate for good governance and poverty reduction at the national and local levels, including particularly efforts to promote participatory and good local governance, participatory budgeting and bottom-up budgeting and localization of poverty reduction programs.</t>
  </si>
  <si>
    <t>69 Esteban Abada Street, Loyola Heights, Quezon City, Philippines</t>
  </si>
  <si>
    <t>www.code-ngo.org</t>
  </si>
  <si>
    <t>caucus@code-ngo.org</t>
  </si>
  <si>
    <t>(632) 9202595</t>
  </si>
  <si>
    <t>(632) 9202595 local 101</t>
  </si>
  <si>
    <t xml:space="preserve">To be a trusted national voice of civil society and to advance capacities of civil society organizations (CSOs) to exercise transformative leadership. 
To influence public policies, shape development and create tangible impact in its partner communities. 
</t>
  </si>
  <si>
    <t>Our 3 programs are membership development, advocacy and knowledge development and management.</t>
  </si>
  <si>
    <t>Sixto Donato Macasaet</t>
  </si>
  <si>
    <t>scmacasaet@code-ngo.org</t>
  </si>
  <si>
    <t>Mr. Macasaet is the Executive Director of CODE-NGO. He has been involved in civil society organizations and development work for more than 30 years.</t>
  </si>
  <si>
    <t>Mr. Macasaet as the official CODE-NGO representative, acted as the Co-convenor of the Philippine UN Civil Society Advisory Committee (UNCSAC) from 2007 to 2011. He remains active in the UN CS Assembly in the Philippines.</t>
  </si>
  <si>
    <t>Poverty Eradication, Food Security and Nutrition/ Sustainable Agriculture, Sustained and Inclusive Economies, Means of Implementation, Global Partnership for Achieving Sustainable Development, Rule of Law and Governance</t>
  </si>
  <si>
    <t>He could contribute to the work of the clusters indicated above.
As ED of CODE-NGO, he could also act as a bridge to bring the experience and expertise of CODE-NGO members to the engagement and also bring the discussions and agreements related to the engagement to the CODE-NGO members and other CSOs in the country.
As a co-convenor of the Asia Development Alliance (ADA) and as an active member of Civicus, AGNA, and IFP, CODE-NGO and Mr. Macasaet can also facilitate linkages with these networks.</t>
  </si>
  <si>
    <t>Indian Dreams Foundation</t>
  </si>
  <si>
    <t>IDF</t>
  </si>
  <si>
    <t>Youth, Education and Culture, Gender Equality and Women's Rights</t>
  </si>
  <si>
    <t>My World Partner partnership</t>
  </si>
  <si>
    <t xml:space="preserve">The specific objectives of IDF are: 
• Spread awareness among the disadvantaged children and their parents to the importance of education
• Establish non formal learning centers for the deprived children
• Provide vocational and employment based education to adolescents
• Enroll dropouts children especially girls in the formal school 
• Gender equality through education and empowerment opportunities 
• Mobilize and energize the community to ensure community involvement for the Overall development of the community
</t>
  </si>
  <si>
    <t>History of organization
In 2004, some like-minded youths with different backgrounds and work cultures came together, in a Samaritan spirit, and discussed the formation of a non-governmental organization (NGO) that will address many pressing issues relating to children, women and other development issues. After much discussion, an NGO named “Indian Dreams Foundation” (IDF) was formed and subsequently registered on January 24, 2005 with a mission to impact the lives of less privileged people, especially children, enabling them to maximize their potential and change their lives. IDF works primarily in the field of education, health, women empowerment etc.
IDF is addressing these development issues through awareness and educating people of under privileged communities.
“Indian Dreams Foundation” Vision:
The Vision of IDF is to develop “a healthy and educated society”.
“Indian Dreams Foundation” Mission Statement:
The Mission Statement of IDF is to develop, build and strengthen individual, family, institutional and community initiatives for overall development through meaningful partnerships.</t>
  </si>
  <si>
    <t>14/6, HIG Flats, Hariparvat Crossing, Agra-282002 (India)</t>
  </si>
  <si>
    <t>www.idf4all.org</t>
  </si>
  <si>
    <t>punitasthana@gmail.com</t>
  </si>
  <si>
    <t>+91 7060050184</t>
  </si>
  <si>
    <t>91 562 3278548</t>
  </si>
  <si>
    <t>We work primarily in the field of education, health and women empowerment etc. We are addressing these development issues through awareness and educating children and people of the most disadvantaged communities. 
To achieve the aims of the organization, we are running an educational awareness program since 2008 to spread awareness among children and their parents belong to slums and backward communities towards the importance of education, we have established non- formal education centers for providing non formal education to the children who are either first time learner or school drop outs , we also have integrated with the government to enhancing quality education and minimizing dropout rates of children in the government schools .
IDF regularly organizes workshops and programs on different development issues likes education, health &amp; hygiene, vocational training etc.</t>
  </si>
  <si>
    <t>1. Education Awareness Program:
Education awareness program Nayi Disha- Mujhe Padhna Hai TM (English Translation is ¡§New Direction- I want to Study) is an educational awareness campaign focusing as per the lines of ¡§ Education for All project running by government of India .
The specific objectives of the campaign are: 
= Spread awareness among the children and their parents to the importance of education 
= Establish non formal education centers for the deprived children and adolescents in rural and Urban slums
=To achieve the goal of equality between boy and girl for education.
= Minimizing drop outs rate and enhancing quality of education in govt. school system.
= Regular motivational and counseling of the children and their parent.
= Promote special talents like ¡V dancing, singing, arts etc.
= Providing employment skills education for adolescent girls.
Our program is designed to ensure that the education net reaches children &amp; adolescents who are unable to attend school due to poverty and unawareness.
2. Girls Sponsorship Program named “Honhaar Ladki” (English Translation: “A promising girl”)
Honhaar Ladki (A promising girl) is an education sponsorship program, started in 1st July 2011 at Agra.
Through this program, IDF provides financial and motivational support to the children especially to the girls belong to the most disadvantaged communities. Main objective behind this program is to equal access to quality education for girls, particularly at secondary level, through this program we can develop positive attitude among the parents for their daughter’s education post primary level.
In 2013-14, IDF has sponsored 102 girls for their post primary education and enrolled them in paid schools and provided full academic, financial and motivational support to the sponsored girls for sustaining their education at secondary level.</t>
  </si>
  <si>
    <t>Punit Asthana</t>
  </si>
  <si>
    <t>503, Space Tower-1, Near Holy Public School, Kakretha, Sikandra , Agra -282002 (INDIA)</t>
  </si>
  <si>
    <t>+91 9897320428</t>
  </si>
  <si>
    <t>91 562 3274885</t>
  </si>
  <si>
    <t xml:space="preserve">Objectives:
To offer consultative services for primary education, gender equality for dalit and other weaker sections of the society, health &amp; hygiene also including their overall development. Profile Summary:
 A competent professional with 14 years of entrepreneurial experience in managing Socio-Economic Development Projects and Programmes.
 Have exceptional skills in planning and arranging promotion / awareness programmes to achieve short-term and long-term objectives within the assigned resources and time frames.
 Skill in handling non government organization and related project activities
 Expertise in managing Corporate Sustainability programs with focus on Volunteerism and Community Development activities. A keen planner &amp; implementer with expertise in evaluation, resource planning, project estimation, scheduling, tracking and implementation.
 Distinction of instituting proactive initiatives towards improving the quality &amp; impact of social interventions. Adept at people management skills, maintaining healthy employee relations, handling employee grievances thus creating an amicable &amp; transparent environment.
 A team player with excellence in communications and leadership, capable of mentoring a diverse group of multi ethnic professionals &amp; building effective working relationships across geographic and cultural borders.
Core Competencies
# Project / Program Management # Decision Support # Research &amp; Advocacy
Employment Details and Responsibilities
JAN’05 – till date: Indian Dreams Foundation (NGO), Agra, as a Founder President
 Successfully established a social organization which is dedicated for the social causes with a mission to impact the lives of less privileged people.
 Organized an Education Awareness campaign named “Nayi Disha – Mujhe Padhna Hai” TM since 2008.
 Launched an education sponsorship programme for girls’ education named “Honhaar Ladki” since July 2011.
 Program for the equal access to education at secondary level for adolescent girls belonging to marginalised sections of society.
 Additionally, provided financial and motivational support to sponsored girls for sustaining education.
 Conducted regular sessions to educate parents on the importance of girls’ education.
 Launched a women’s empowerment programme “Nayi Pahal” since July 2011.
 Provided an employability programme for underprivileged adolescent girls by training them in handicraft relevant skills, in line with the Millennium Development Goals (MDG).
 Program offers literacy classes and skills training to girls between 14 to 30 years, for girls who missed mainstream education.
 Organized International youth leadership programme named “IDEAS’ in which students from different universities and from different countries participate on the annual basis .
 Conducted need assessment and research for new programs, concerning creations of facilities, social campaigns and strengthening programs.
 Actively organized and participated in seminars, workshops and other social media programmes on different social issues.
 Actively participating in the post 2015 MDG through World we want survey .
Future planned activities:
 Extension of education campaign “Nayi Disha – Mujhe Padhna Hai” by establishing additional non-formal educational centres in rural slums, urban slums and backward communities.
 A mobile school programme; to initiate the education and employment awareness programmes within available resources like government schemes and facilities in gram Panchayats in Agra district to reach a target group of children and youths.
 An Urban Slum Youth Capacity Building project by creating employment opportunities for youth in leather, handicraft and footwear industry and to facilitate youth to engage in small – scale industries for self sustainability.
 Quality learning enhance program in govt. school.
Accomplishments and recognitions:
JAN’05 – till date: Indian Dreams Foundation (NGO), Agra, U.P. as a Founder President
 Awarded with “Bharat Excellence Awards 2011” for outstanding work for in the development of deprived children in marginalized communities, organized by Friendship Forum of India, New Delhi.
 Awarded with the “Best Personality Award 2012”, organized by Friendship Forum of India, New Delhi.
 Awarded with Global Awards “KARMAVEER CHAKRA 2012” for Social Justice and Citizen Action, instituted by The Ctrls - iCONGO , New Delhi .
 Felicitated with the “Rex Global Fellowship 2012”, Instituted in partnership with the The Ctrls , iCONGO &amp; United Nations to encourage proactive citizenship.
Education
 Pursuing Post Graduate program in Development Management (PGP-DM) from S.P Jain Institute of Management &amp; Research (SPJIMR), Mumbai , India
 Post Graduate Diploma in “Journalism &amp; Mass communication” in 2003 from IGNOU, New Delhi
IT Skills:
 Proficiency in Windows, MS-Office (Word, PowerPoint, Excel) Coral Draw, Photoshop and Internet Applications.
Publication
 A cover story on “ Founder, Indian Dreams Foundation “ was published a in Mar,2012 issue in the MYOD magazine (Make Your Own Destiny), published by the Planman Media Pvt. Ltd, New Delhi.
Membership &amp; Accreditation:
 NGO granted with UN’s special consultative status in United Nations (ECOSOC)
 Member of Voluntary Action Network of India
 Accredited with “ Credibility Alliance” , Mumbai
 Accredited with Give India, Mumbai
 Accredited with Grants.Gov, USA
 Accredited with “ Guide Star India”, Mumbai
 Member with “ International confederation for NGOs ( i CONGO)”
 Full membership with CONGO , USA
 Voting membership with CIVICUS
</t>
  </si>
  <si>
    <t>1. Actively partnered in world we want survey 
2. Submitted written statement in 2014 High-level Segment of the Economic and Social Council (ECOSOC)
3. Engaged in post 2015 agenda through different network and also working in action 2015.</t>
  </si>
  <si>
    <t xml:space="preserve">Every possible opportunities to contribute in UN system.
Every responsibility is accepted for issues related with post 2015 .
</t>
  </si>
  <si>
    <t>SOS Children's Village Indonesia</t>
  </si>
  <si>
    <t>SOS CVI</t>
  </si>
  <si>
    <t>Indonesia</t>
  </si>
  <si>
    <t>Youth, Education and Culture, Human Rights</t>
  </si>
  <si>
    <t>this is the first time join</t>
  </si>
  <si>
    <t xml:space="preserve">Every child belongs to a family
Family is the heart of society. Within a family each child is protected and enjoys a sense of belonging. Here, children learn values, share responsibilities and form life-long relationships. A family environment gives them a solid foundation on which to build their lives.
Every child grows with love
Through love and acceptance, emotional wounds are healed and confidence is built. Children learn to trust and believe in themselves and others. With this self-assurance each child can recognize and fulfill his or her potential.
Every child grows with respect
Each child’s voice is heard and taken seriously. Children participate in making decisions that affect their lives and are guided to take a leading role in their own development. The child grows with respect and dignity as a cherished member of his or her family and society.
Every child grows with security
Children are protected from abuse, neglect and exploitation and are kept safe during natural disaster and war. Children have shelter, food, health care and education. These are the basic requirements for the sound development of all children.
</t>
  </si>
  <si>
    <t xml:space="preserve">SOS Children’s Village takes action for children as an independent non-governmental social development organization. We respect varying religions and cultures, and we work in countries and communities where our mission can contribute to development. We work in the spirit of the United Nations Convention on the Rights of the Child and we promote these rights around the world.
SOS Children’s Village: A Comprehensive Concept
The principles behind SOS Children’s Village have influence the way people work with orphaned and abandoned children around the world. The strong and clear educational and psychological principles underlying the SOS Children’s Village idea encourage the free development of every child’s personality and talent by providing
• Love, secure and continuity in the SOS Children’s Village family
• Sound schooling and training in local schools/ training workshops/ colleges
• A wide variety of facilities for extracurricular and recreational activities and hobbies.
Children in SOS Children’s Village grow up in what is considered by experts to be the next best setting to a natural family. They live with their SOS Children’s Village Mother, brother and sister (between eight to ten boys and girls of various ages) in their one-family home. Siblings stay together
</t>
  </si>
  <si>
    <t>Sari Endah No.9 Bandung Indonesia</t>
  </si>
  <si>
    <t>sos.or.id</t>
  </si>
  <si>
    <t>sos@sos.or.id</t>
  </si>
  <si>
    <t>children without parental care and children have risk losing parental care</t>
  </si>
  <si>
    <t>* family based care 
* family strengthening
* advocacy</t>
  </si>
  <si>
    <t>Ayu Putu Eka Novita</t>
  </si>
  <si>
    <t>eka.ayu@sos.or.id</t>
  </si>
  <si>
    <t>work in SOS Children's Village Indonesia for 7 years and she conduct research about Child Right Situation Analysis for 2012, feasibility study 2013 for jogja and central Java. active in education development.</t>
  </si>
  <si>
    <t>this the first join</t>
  </si>
  <si>
    <t>Youth, Education and Culture, Health and Population Dynamics, Human Rights</t>
  </si>
  <si>
    <t>Children rights and youth development strategy</t>
  </si>
  <si>
    <t>Wada Na Todo Abhiyan</t>
  </si>
  <si>
    <t>WNTA</t>
  </si>
  <si>
    <t>Poverty Eradication, Food Security and Nutrition/ Sustainable Agriculture, Water and Sanitation, Employment, Decent Work and Social Protection, Youth, Education and Culture, Health and Population Dynamics, Sustained and Inclusive Economies, Sustainable Development Financing, Global Partnership for Achieving Sustainable Development, Human Rights, Climate Change, Gender Equality and Women's Rights</t>
  </si>
  <si>
    <t>Engagement in process of shaping the post 2015 development agenda by participating in OWGs, placing our voice in UNGA etc</t>
  </si>
  <si>
    <t xml:space="preserve">Governance and accountability
engagement in post-2015 development agenda setting 
Engagement in Planning process in the country 
</t>
  </si>
  <si>
    <t>Wada Na Todo Abhiyan is a national campaign to hold the government accountable for its promise to end Poverty, Social Exclusion &amp; Discrimination.
Wada Na Todo Abhiyan emerged from the consensus among human rights activists and social action groups who were part of the World Social Forum 2004 (Mumbai), aimed to create an environment through forceful, focused and concerted effort and try to make a difference in India where one-fourth of the world’s poor exist and they continuously experience intense deprivation from opportunities to learn, live and work in dignity.
We aim to do this by monitoring the promises made by the government to meet the objectives set in the UN Millennium Declaration (2000), the National Development Goals and the National Common Minimum Program (2004-09) with a special focus on the Right to Liveihood, Health &amp; Education.
We work to ensure that the concerns and aspirations of Dalits, Adivasis, Nomadic Tribes, Women, Children, Youth and the Differently Abled are mainstreamed across programs, policies and development goals of the central and state governments.
We are a platform consisting 4000 CSOs across the country.</t>
  </si>
  <si>
    <t>Wada Na Todo Abhiyan C-1/E, Second Floor, Green Pak Extension, New Delhi- 110016</t>
  </si>
  <si>
    <t>http://wadanatodo.net/</t>
  </si>
  <si>
    <t>info.wadanatodo@gmail.com</t>
  </si>
  <si>
    <t>We aim to seek accountability from the governments ,both central and state, by monitoring the promises made by the government to meet the objectives set in the UN Millennium Declaration (2000), the National Development Goals and the National Common Minimum Program (2004-09) with a special focus on the Right to Livelihood, Health &amp; Education. 
Involve in global advocacy process</t>
  </si>
  <si>
    <t>Consultations with people, CSOs and activists, academicians and other stake holders and do advocacy for marginalised communities</t>
  </si>
  <si>
    <t>Pradeep Baisakh</t>
  </si>
  <si>
    <t>pradeep.wnta@gmail.com</t>
  </si>
  <si>
    <t>He is the National Campaign Coordinator of the campaign.</t>
  </si>
  <si>
    <t>He has not participated but his colleagues from the coalition have</t>
  </si>
  <si>
    <t>Poverty Eradication, Food Security and Nutrition/ Sustainable Agriculture, Human Rights, Gender Equality and Women's Rights</t>
  </si>
  <si>
    <t>We have taken together the voice of the third world countries to the OWGs of post 2015 process. We will continue the networking with the organisations in the region to have a voice for the region from a people's view point.</t>
  </si>
  <si>
    <t>Coalition for Bicol Development</t>
  </si>
  <si>
    <t>CBD</t>
  </si>
  <si>
    <t>Poverty Eradication, Water and Sanitation, Human Rights, Disaster Risk Reduction, Rule of Law and Governance</t>
  </si>
  <si>
    <t xml:space="preserve">1. Active participation in the UNCSAC activities ( CBD is a member of the UNCSA)
</t>
  </si>
  <si>
    <t>1.) To capacitate its network members
2.) To sustain partnership with CSO’s, LGU’s &amp; NGA’s
3.) To generate resources for the organization</t>
  </si>
  <si>
    <t>Coalition for Bicol Development is the translation of efforts and desires to forge a gathering and cooperation of NGOs/POs/CSOs in the Bicol Region to respond to the challenges of regional development. CBD is non-stock, non-profit, and non-partisan organization duly registered with the Security and Exchange Commission (SEC) in November 14, 1996. It is being governed by member networks composed of those operating in the provinces and chartered city. CBDs core program is Capacity Development of its provincial and city network members and Regional Engagements and Partnership Development.</t>
  </si>
  <si>
    <t>Door 1 BDC Building, Mayon Avenue, Tinago 4400 Naga City</t>
  </si>
  <si>
    <t>www.cbdbicol.org</t>
  </si>
  <si>
    <t>cbd_n@yahoo.com</t>
  </si>
  <si>
    <t>1. Capacity Development of Members
2. Networking-Linkaging and Partnership Development</t>
  </si>
  <si>
    <t>1.) Project Implementation- DGMSP Project, BUB Monitoring in partnership with CODE NGO and UNICEF
2.) Resource Mobilizations
3.) Network Members Strengthening
4.) Staff and Board Meetings and General Assembly</t>
  </si>
  <si>
    <t>Marjorie Francia Oropesa-Banares</t>
  </si>
  <si>
    <t>1 BLISS Planza San Fernando, Camarines Sur</t>
  </si>
  <si>
    <t>joy_oropesa2002 @yahoo.com</t>
  </si>
  <si>
    <t xml:space="preserve">Joy Oropesa-Banares is the current Regional Coordinator the Coalition for Bicol Development (CBD) Director of the Caucus of Development NGO Networks (CODE-NGO). Has been involved in social development work since graduation from college in 1996 to present and has in-depth experience and exposure in social development by doing community organizing , networking-linkaging work,partnership development, project documentation and resource mobilization. 
She graduated at the Ateneo de Naga University and earned a Bachelor of Arts degree in Political Science. Earned a 32units in Master in Education major in Admin and Supervision in the same University . She is a licensed professional teacher and currently taking up her Masteral Studies on Local Government and Management at the Bicol University.
</t>
  </si>
  <si>
    <t>1.) Attended meetings/workshops/FGD initiated by UNCSAC
2.) Implemented the project on water governance-MDGF1919 funded by DILG and UNDP</t>
  </si>
  <si>
    <t>Water and Sanitation, Human Rights, Rule of Law and Governance, Networking and Community Organizing</t>
  </si>
  <si>
    <t>1.) Mobilization of CSOs in the region in support of policy advocacies</t>
  </si>
  <si>
    <t>Just Associates Southeast Asia</t>
  </si>
  <si>
    <t>JASS SEA</t>
  </si>
  <si>
    <t>Poverty Eradication, Food Security and Nutrition/ Sustainable Agriculture, Employment, Decent Work and Social Protection, Youth, Education and Culture, Health and Population Dynamics, Macroeconomic Policies, Human Rights, Climate Change, Disaster Risk Reduction, Gender Equality and Women's Rights, LGBTIQ Rights</t>
  </si>
  <si>
    <t>Participated in CSW processes for years now. Regional Director has been engaged in the Post 2015 processes since the Rio+20 in Brazil and has been following negotiations on the SDGs at the UNGA and has engaged in the RCEM and APFSD.</t>
  </si>
  <si>
    <t>JASS builds women’s collective power for justice. We equip and accompany women leaders from all walks of life, and help bring diverse activists, organizations and networks together to identify critical injustices and act collectively to solve them. We call this feminist movement building.
JASS works to develop and galvanize women activists and their movements to change powerful institutions, policies and beliefs. Inspired by a feminist vision of justice, we help build new forms and practices of power that contribute to more egalitarian and democratic societies and a healthier planet.</t>
  </si>
  <si>
    <t>JASS believes that women who are most affected by the political, economic, environmental and health crises reverberating across the world are on the frontlines of change. While they rarely have a seat at the decision-making table, they are organizing their communities, developing solutions and promoting justice—often at great risk for going against the grain. As a global women-led human rights network of activists, popular educators and scholars in 31 countries, we work to ensure women leaders are more confident, better organized, louder and safer as they take on some of the most critical human rights issues of our time.
JASS SEA equips women activists with new knowledge, skills and confidence through unforgettable and creative participatory processes that support women to speak out and the challenge norms, prejudices and taboos that perpetuate inequality and poverty.</t>
  </si>
  <si>
    <t>#11CEo 472 Sangkat Toul Tompoung I Khan Chamcar Mon Phnom Penh, Cambodia</t>
  </si>
  <si>
    <t>www.justassociates.org</t>
  </si>
  <si>
    <t>dinah@justassociates.org</t>
  </si>
  <si>
    <t>(855) 12 854 295</t>
  </si>
  <si>
    <t>With the power of our numbers – organized around common agendas - women can better challenge inequality and violence, transform power, and make strides in ensuring justice and peace for all. 
From this premise, JASS equips women individually and collectively by structuring and sustaining safe spaces where women:
deepen their analysis of power and injustice in their lives and their world;
gain and generate new tools, information, and strategic skills;
renew energy and spirit;
spark and deepen their organizing;
practice and innovate new forms of power, leadership and organization;
strengthen political relationships of trust;
develop common agendas to address needs, rights, and safety; and
build vertical and horizontal links across identities, sectors, issue silos, and locations.
Once women are equipped in these ways, JASS believes that they are better able to:
mobilize and amplify political influence;
generate and demand resources and freedom from violence;
respond to urgent situations, and protect frontline activists; and
resist injustice and ultimately transform power in both the personal and public arenas.</t>
  </si>
  <si>
    <t xml:space="preserve">JASS’ holistic strategies empower women activists and strengthen women’s movements by:
1. Equipping activist leaders from all walks of life with the confidence, information, skills, strategies and connections they need to organize women for democratic change and to navigate risky contexts;
2. Promoting and sustaining grassroots and local-to-global organizing to build broad, flexible alliances that are responsive to urgencies and opportunities as well as rooted in the concrete demands of diverse women’s constituencies;
3. Mobilizing alliances for strategic political action moments to engage, persuade, and pressure governments and international actors to respond effectively to violations of women’s rights and to advance gender equality;
4. Maximizing women’s use of media to amplify the visibility, appeal and reach of women’s rights agendas and the role of women’s movements in advancing democracy and justice; and
documenting and publishing knowledge from practice – in multiple formats from videos to analysis and training tools – to contribute to smarter thinking and responses to inequality and women’s rights challenges.
</t>
  </si>
  <si>
    <t>Dinah Fuentesfina</t>
  </si>
  <si>
    <t>125/31 Ruamrudee Soi 4, Bangkok, Thailand 10330</t>
  </si>
  <si>
    <t>Dinah is JASS SEA's Regional Director since January 2015. From the Philippines and based in Bangkok, Dinah brings 20 years of combined experience as an activist on a range of economic and social justice issues in the Philippines, regionally and globally. Her experience combines popular education and facilitation on the one hand, and advocacy (e.g. ASEAN-related processes) and campaigning on the other (e.g. climate change). Well-known for her particular skills at bridge-building and alliance-building among diverse interests, she was the Senior International Campaigner for Action Aid International’s HungerFree Campaign—bringing vast knowledge and experience on women’s land rights issues; Regional Director for the Global Campaign for Climate Action; Campaign Manager for the Freedom from Debt Coalition—where she provided significant support in organizing the Jubilee South movement and the Asia Pacific Movement on Debt and Development; recently the People’s Climate Mobilization Global Support Team Coordinator; and currently the East Asia Team Leader for 350.org, among others. In addition, she also played a key role in supporting Oxfam’s Campaign on Affordable Medicines. She brings expertise on economic policy to our emerging thematic agenda on economic justice and resource rights, including her knowledge about debt, fiscal, and monetary policy and experience with the Multilateral Financial Institutions (International Monetary Fund, World Bank, Asian Development Bank).</t>
  </si>
  <si>
    <t>Dinah has been following the Post 2015 discussions since the Rio+20 Conference in Brazil in 2012 and has attended majority of the negotiating sessions on the SDGs at the UNGA. Dinah has also taken an active role during the formation of the AP RCEM in 2014.</t>
  </si>
  <si>
    <t>Food Security and Nutrition/ Sustainable Agriculture, Employment, Decent Work and Social Protection, Youth, Education and Culture, Human Rights, Climate Change, Gender Equality and Women's Rights, LGBTIQ Rights</t>
  </si>
  <si>
    <t>With my previous experience and active participation in the Post 2015 processes both at the regional and at the UNGA, including the UNFCCC, i bring in a wealth of knowledge on substantial issues. Also, JASS SEA focuses on and priorities feminist leadership and movement building among young grassroots women, this we believe is a constituency that will greatly benefit from being involved in the UN System's processes, and vice versa.</t>
  </si>
  <si>
    <t>Poverty Eradication, Desertification, Land Degradation and Drought, Employment, Decent Work and Social Protection, Youth, Education and Culture, Sustained and Inclusive Economies, Sustainable Development Financing, Climate Change, Forests and Biodiversity, Gender Equality and Women's Rights</t>
  </si>
  <si>
    <t xml:space="preserve">Participation of Asia Regional Preparatory Meeting on UN Mechanisms and Procedures 2015, 13 – 16 March 2015, Siem Reap, Cambodia, Organized by Asia Indigenous Peoples Pact (AIPP).
</t>
  </si>
  <si>
    <t xml:space="preserve">
To develop unity for youth of Indigenous Nationalities and fraternity among them. 
To develop leadership and assist capacity building for youth of Indigenous Nationalities by coordinating with their organizations. 
To preserve and promotion of language, literature, script, religion, culture and education of Indigenous Nationalities and assist to acquire their rights. 
Lobby for special affirmative action for the development of the Indigenous Nationalities who are severely marginalized and are on the verge of extinction. 
To established the true social harmony and tolerance and endeavor in the unity building of the nation. 
To raise voice for solidarity against discriminations based on race, origin, ethnicity, language, religion, age factor and gender and promote international fraternity. 
Lobby with the government for the compliance and implementation of ILO Convention No. 169, Universal Declaration of Indigenous Peoples Rights including United Nation Declaration of Human Rights and other instruments. 
To unite entire Indigenous Nationalities youth organization under the federation for their reorganization and representation in the decision making. 
To create strong pressure for Indigenous Nationalities youth leadership and participatory participation in the policy making process. 
To mobilize Indigenous Nationalities community youth organizations for sustainable development, peace, social harmony and economic prosperity. 
</t>
  </si>
  <si>
    <t>Youth Federation of Indigenous Nationalities, Nepal (YFIN) is an autonomous and politically non-partisan, national level common and Umbrella organization of Indigenous Nationalities (Adivasi Janajati) specific youth's organizations. The multiple roles that Nepalese Indigenous youth play contribute to maintain preserve and promote the distinct identity of Indigenous peoples. Their language and cultural skills, traditional knowledge in management of community and resources are distinct. 
Laws, policies and practices highly marginalize, exclude, deprive, and discriminate indigenous youth. Despite of this fact, indigenous youth retain some or all knowledge, skill, culture, energetic role and traditional institution as well. So youth leaders from different indigenous organizations established YFIN Nepal as a federation in 1999 and registered YFIN Nepal in 2006 with the aim of ensuring right to participate in all state structures with their distinct identity. Presently, Federation has been expanded into 54 districts chapter out of 75 districts and 42 National levels independent indigenous communities of youth organizations are affiliated under this umbrella organization the member organizations are widely distributed throughout the Terai, Hills and Himalayas of Nepal. 
In Nepal, Adivasi Janajati Youths have bitter experiences of inherent structural patriarchy and dominated political systems. Social exclusion based on age factor has for centuries been an important part of the Nepali milieu. Similarly, social exclusion based on ethnicity has been another reality in Nepal. Thus, Indigenous Nationalities Youth face social exclusion not only because of them being youth, but also because of their ethnicity. Youth comprise 45 percent out of which 35.1 percent are Adivasi Janajati youth. It is a fact that the state has not recognized the "identity" of Adivasi Janajati youth, deprived them from policy making processes and has been including them under the general term "Nepali youth" In addition, Adivasi Janajati Youths are marginalized and excluded from the mainstream of national development- Adivasi Janajati Youth suffer from triple forms of discrimination, First for being youth, Secondly for being Adivasi Janajati and Thirdly for being Adivasi Janajati youth.</t>
  </si>
  <si>
    <t>Kalanki 14, ShantiNagar Kathmandu Nepal</t>
  </si>
  <si>
    <t xml:space="preserve">Lobbing, Advocacy for Indigenous Nationalities Rights and human rights. 

Indigenous Nationalities Youth Campaigning for Prosperity of Nation. 
Indigenous Nationalities Youth Empowerment. 
Self-Entrepreneurs of Youths through skill development 
Campaigning the Identity base Rights (like as; Language, Culture, Natural Resources) 
Lobbing for Equity, equality and inclusion. 
</t>
  </si>
  <si>
    <t>Pun Gyanendra</t>
  </si>
  <si>
    <t>He is chairperson of Youth Federation of Indigenous Nationalities, Nepal (YFIN) and Secretary of Nepal Magar Association. He is Master Degree holder on Sociology and Anthropology from Tribhuwan University. He is one of social activist on indigenous issues and also youths.</t>
  </si>
  <si>
    <t>Participate on 2015 Asia Preparatory Meeting on UN Mechanisms and
Procedures Relating to Indigenous Peoples, 13 – 16 March 2015, Siem Reap, Cambodia and organized by Asia Indigenous Peoples Pact (AIPP).
Participated in the National level training on Free Prior Inform Consent Held in Lalitpur Nepal from 26 to 29 July 2013 organized by UN Residency Office of Nepal, ILO office Nepal and OHCHR Geneva.</t>
  </si>
  <si>
    <t>Youth, Education and Culture, Human Rights, Climate Change, Forests and Biodiversity, Gender Equality and Women's Rights</t>
  </si>
  <si>
    <t>I can contribute in indigenous knowledge sharing and networking, experience exchange.</t>
  </si>
  <si>
    <t>Feminist League</t>
  </si>
  <si>
    <t>FL</t>
  </si>
  <si>
    <t>Kazakhstan</t>
  </si>
  <si>
    <t>Sustainable Development Financing, Global Partnership for Achieving Sustainable Development, Human Rights, Gender Equality and Women's Rights</t>
  </si>
  <si>
    <t xml:space="preserve">2015-59th session of the UN CSW, March NY USA
2014- Non-governmental Organizations’ participation in the Regional Consultation on Accountability for the Post-2015 , August 2014 UN Conference Centre, Bangkok, Thailand
2014- Asian and Pacific Conference on Gender Equality and Women’s Empowerment: Beijing+20 Review/ November 2014, Bangkok, Thailand
2013- 57 session of the Commission on the Status of Women, February - March NY USA
2012- 56 session of the Commission on the Status of Women, February - March NY USA
2011- 55 session of the Commission on the Status of Women, February - March NY USA
2010-54 session of the Commission on the Status of Women, February - March, NY USA
2009-53 session of the Commission on the Status of Women, February - March NY USA
</t>
  </si>
  <si>
    <t>The main goal of the Feminist League is to promote equality of women and men in all spheres of life: economic, political, social, cultural and within the home.</t>
  </si>
  <si>
    <t xml:space="preserve">. The Feminist League strives to achieve its goals through the following activities and programs:
1. Library on women’s issues
2. Research and publication of reports on women’s issues in Kazakhstan
3. Informational support to women’s NGOs and mass media
4. Monitoring gender-related legislation of the Republic of Kazakhstan 
5. Education about women’s issues
Web-site http://www.women.kz
Participation in International Women’s Network:
• Asia Pacific Women Law and Development ( APWLD )
• Asia Pacific Women’s Watch ( APWW)
• Forum of Central Asia Women’s NGOs
• Association for Women's Rights in Development (AWID)
International Gender Policy Network – (IGPN
</t>
  </si>
  <si>
    <t>23 Fbay ave,ap.32 Almaty 050010 Kazakhstan</t>
  </si>
  <si>
    <t>www.women.kz</t>
  </si>
  <si>
    <t>kazfemline@gmail.com</t>
  </si>
  <si>
    <t>7(727)2610241</t>
  </si>
  <si>
    <t xml:space="preserve">Monitoring of the rights of women in Kazakhstan.
Some of the reports prepared and edited by Feminist League include: 
 Initial alternative report on the CEDAW convention, 2000.
 Alternative report on the CEDAW convention, 2007.
 Reality of Aid 2011 Report. (34 countries of Asia and Africa).
Democratic Ownership and Development Effectiveness; Civil Society Perspectives on Progress since Paris.
 Alternative report on the CEDAW convention, 2007-2014.
</t>
  </si>
  <si>
    <t xml:space="preserve">"Boosting a culture of women's rights in Kazakhstan" is implemented by FORMAPER (Agency of the Milan chamber of Commerce, Industry, Craft, &amp; Agriculture) in consortium with Differenza Donna (Women’s Association Against Violence based in Rome) and the Feminist League of Kazakhstan. 2008-2011.
Women in Political Parties. partners: Albania, Georgia, Kazakhstan, Kyrgyzstan and Moldova /2011-2012.
“ Multi-local women’s partnership against poverty” partners: Italy, Kazakhstan, Uzbekistan, China, Russia (2011-2013).
</t>
  </si>
  <si>
    <t>kozyreva Yevgeniya</t>
  </si>
  <si>
    <t>23 Abay ave., ap.43</t>
  </si>
  <si>
    <t xml:space="preserve">Yevgeniya Kozyreva
Feminist League, president.
The participant in the women's movement - 1993.
Carried out gender examination of laws of Republic Kazakhstan.
In result in 1997,for the first time in a history of Kazakhstan,including the period of Soviet Union, the age of consent for women and for men became identical - 18 years.
Actively lobbied connection of Kazakhstan to the international conventions on the rights of women.
The head of initiative groups on drawing up of three alternative reports to CEDAW conventions. 
The participant of preparation « the Management on carrying out of gender examination of projects of normative legal certificates of Republic Kazakhstan » and fourteen variants the bill
« About equality of the rights and opportunities for women and men of Kazakhstan ».
</t>
  </si>
  <si>
    <t xml:space="preserve">59 session of the Commission on the Status of Women. March 2015 at United Nations Headquarters in New York. Performance at the session of the Center Asia.
Asia Pacific Civil Society Steering Committee for Beijing+20 -(B+20 CSO Steering Committee)i -- the Asia Pacific Forum on Women, Law and Development (APWLD) and Development Alternatives with Women for a New Era (DAWN) would like to extend this invitation for you to participate in the Asia Pacific Civil Society Forum on Beijing+ 20 (CSO Forum on Beijing+20) on 14 – 16 November, 2014 United Nations Conference Center (UNCC) (Nov. 14) and the Trang Hotel (Nov-15-16) in Bangkok, Thailand.
The participant.
Non-governmental Organizations Application Form for Regional Consultation on Accountability for the Post-2015 Development Agenda 5-6 August 2014 United Nations Conference Centre, Bangkok, Thailand. The participant.
ESCAP.Committee on Social Development, Third Session. Bangkok, 18-20 August 2014
57 session of the Commission on the Status of Women. February-March 2013 at United Nations Headquarters in New York. Performance at the session of the Center Asia.
</t>
  </si>
  <si>
    <t>Global Partnership for Achieving Sustainable Development, Human Rights, Gender Equality and Women's Rights</t>
  </si>
  <si>
    <t xml:space="preserve">Monitoring of the international obligations of the state.
Lobbying of change in the legislation of the country for the benefit of improvement of position of women.
</t>
  </si>
  <si>
    <t>Trinamul Unnayan Sangstha</t>
  </si>
  <si>
    <t>TUS</t>
  </si>
  <si>
    <t>Poverty Eradication, Food Security and Nutrition/ Sustainable Agriculture, Water and Sanitation, Climate Change, Forests and Biodiversity, Gender Equality and Women's Rights, Livelihood</t>
  </si>
  <si>
    <t xml:space="preserve">TUS is engaged with the United Nations Development Program-Chittagong Hill Tracts Facility (UNDP-CHTDF) and United Nations Democracy Fund (UNDEF) to implement several projects successfully since its establishment. These are as follows:
For the period 2014 to 2015, TUS is engaged in a partnership with UNDP-CHTDF to implement a small grant for Environment protection: Village Common Forest Management.
In 2012 to 2014, TUS was engaged in a partnership with United Nations Democracy Fund (UNDEF) to implement the project namely Strengthening Ethnic Communities’ Access to Information in Bangladesh (SECAIB).
In 2010 to 2013, TUS was engaged in a partnership with UNDP-CHTDF to implement project namely Community Empowerment Project (CEP) in three Unions of Laxmichari Upazila.
In 2005 to 2013, TUS was engaged in a partnership with UNDP-CHTDF to support in implementing Community Empowerment and Economic Development activities in Khagrachari district. In around 09 (nine) and half years, with the assistance of CHTDF, it has successfully promoted the Community Empowerment activities in Khagrachari Sadar upazila. 
In 2004to 2004 TUS was engaged in a partnership with UNDP-CHTDF to implement the project namely Resources Database and Directory (RDD) in 08(eight) upazilas of Khagrachari District.
</t>
  </si>
  <si>
    <t xml:space="preserve">TUS Vision: 
‘To establish a society based on the values of social justice, equity and freedom, in which all people have full and effective participation in the development process’
TUS Mission:
‘To build up the capacity of grassroots communities, especially the disadvantaged and marginalized communities of the Chittagong Hill Tracts, towards improving their livelihoods and addressing other socio-economic issues in a participatory approach’
</t>
  </si>
  <si>
    <t xml:space="preserve">About Us
TUS was established in 1997 by a group of 13 dedicated indigenous social activists. From the beginning we have aimed to empower grassroots communities of the Chittagong Hill Tracts (CHT), so they can take action on the social and economic challenges they face. 
Since our establishment, we have led the mission successfully more than one decade as a non-governmental, non-profit and non-political organization. We are now a leading local NGO in Khagrachari District, and have experience in undertaking a range of short and long-term projects on livelihoods, natural resource management, health, water and sanitation, good governance, and education issues. 
Who We Work With
We work to improve the lives and livelihoods of those most in need of our support, regardless of ethnicity and religion. We work with disadvantaged and marginalized groups, including jhum cultivators, landless and marginal farmers, unemployed youth, women, and day labourers.
In implementing our activities, TUS believes in working together with individuals, networks and organisations that share our vision and values. We have experience of working with a range of local, national and international NGOs and donor organisations, as well as government bodies and officials. 
Where We Work
We are based in Khagrachari District and we have experience working throughout Khagrachari, Rangamati and Bandarban districts of the CHT.
Legal Status
TUS is registered with the Department of Social Service under the voluntary social welfare organization ordinance 1961(registration number Khagra-147/98) and the NGO Affairs Bureau under the foreign donation(voluntary activities) regulation ordinance 1978(vide number 1860, dated 23/07/2003). 
Implementing Projects
1. Support implementation of CHT Watershed Co-Management Activity of CHTDF-UNDP for Mong Circle Areas supported by CHTDF-UNDP.
2. Protection and Promotion of Natural Resource Management system in the CHT (Phase-II), supported by MISEREOR, GERMANY. 
3. Coherent Action on Natural-socio-Economic Resources for Decent Livelihood (CANDL) supported by Manusher Jonno Foundation (MJF).
4. Hygiene Promotion Sanitation and Water Supply (HYSAWA), supported by UP-HYSAWA Company.
5. Second Chittagong Hill Tracts Rural Development Project (CHTRDP-II), supported by Government of Bangladesh and Asian Development Bank (GoB-ADB).
6. Secured Livelihood Rights (SLR) project supported by Voluntary Service Overseas (VSO) Bangladesh.
Implemented Projects
1. International Citizen Services supported by Voluntary Service Overseas (VSO) Bangladesh.
2. Strengthening Ethnic Communities Access’s to Information in Bangladesh (SECAIB), supported by United Nations Democracy Fund (UNDEF).
3. Protection and Promotion of Natural Resource Management system in the CHT (Phase-I), supported by MISEREOR, GERMANY. 
4. Community Empowerment and Economic Development Activities Project (CEEDA) in Khagrachari Sadar Upazila supported by UNDP-CHTDF.
5. Community Empowerment and Economic Development Activities Project (CEEDA) in Laxmichari Upazila supported by UNDP-CHTDF.
6. Community Action on Natural Resource Management for Decent Living (CANDL), supported by Manusher Jonno Foundation (MJF).
7. Community Managed Water and Sanitation Supply Program for the rural poor communities in the Chittagong Hill Tracts (CMWSP-CHT, 2nd phase).
8. Hygiene Promotion Sanitation and Water Supply (HYSAWA), supported by CHT HYSAWA Fund, DANIDA.
9. Sustainable Development and Good Governance (SDGG), supported by HRGG, DANIDA.
10. Chittagong Hill Tracts Rural Development Project (CHTRDP), supported by Government of Bangladesh and Asian Development Bank (GoB-ADB).
11. Regional Mainstreaming process for the Local Capacities for Peace approach (LCP), supported by EED, GERMANY.
12. Community Organizers and Leadership Training (COLT), supported by AIPP, Thailand.
13. Community Managed Water and Sanitation Supply Program for the rural poor communities in the Chittagong Hill Tracts (CMWSP-CHT) supported by NGO forum for DWSS (1st phase).
14. Advocacy program for the Protection of people’s rights over common property resources supported by MISEREOR-BARCIK.
15. Resources Data base Directory (RDD), supported by UNDP.
16. Community Health Development Program (CHDP), supported by DANIDA.
17. Expanded food assistance program (EFA), supported by WFP.
18. Non formal primary education program (NFPE), supported by BRAC.
Networking/Membership:
1. Chittagong Hill Tracts Women Organisation Network(CHTWON),
2. Asian Indigenous Peoples Pact Foundation(AIPP),
3. Durbar Network(A women right based network),
4. Campaign For Sustainable Rural Livelihood(CSRL),
5. Bangladesh Indigenous Peoples Network on Climate Change and Biodiversity(BIPNetCCBD)
</t>
  </si>
  <si>
    <t>Marma Samsad building(1st floor), Pankhaiyapara, Khagrachari-4400</t>
  </si>
  <si>
    <t>www.trinamulcht.org</t>
  </si>
  <si>
    <t>trinamulcht@hotmail.com, trinamulcht@yahoo.com</t>
  </si>
  <si>
    <t xml:space="preserve">Strategic Areas
Our work is currently focused in four key strategic areas:
Livelihoods:
The majority of people in the CHT lives in poverty, and find it difficult to earn enough income to support themselves and their families. We support communities to develop and diversify their livelihoods activities, so they can increase and secure their incomes, and improve their quality of life. 
Natural Resource Management and Environment:
Destruction of the environment has serious implications for people’s lives and livelihoods, including their ability to earn incomes, and grow sufficient food for themselves and their families. We work together with communities, encouraging sustainable natural resource management practices, helping them to protect their land and environment, and improve their futures.
Health, Water and Sanitation: 
Throughout the CHT, many communities do not have access to safe health, water and sanitation facilities. We provide new technologies and community health facilities, working to prevent common diseases, and eradicate the health problems brought by unclean drinking water and poor sanitation. We also raise awareness of heath and hygiene issues, mobilising communities to change their behavior, and improve their health. 
Good Governance: 
Historically, communities in the CHT have had limited access to government services, and little participation in the organisations making decisions that affect their lives. However, we believe that sustainable development cannot be achieved without communities’ participation in decision-making processes, and work to build links between communities and local government, and promote good governance and skilled leadership at community levels.
</t>
  </si>
  <si>
    <t xml:space="preserve">Our main activities are focused in four key strategic areas:
Livelihoods: 
The majority of people in the CHT lives in poverty, and find it difficult to earn enough income to support themselves and their families. We support communities to develop and diversify their livelihoods activities, so they can increase and secure their incomes, and improve their quality of life. 
Natural Resource Management and Environment: 
Destruction of the environment has serious implications for people’s lives and livelihoods, including their ability to earn incomes, and grow sufficient food for themselves and their families. We work together with communities, encouraging sustainable natural resource management practices, helping them to protect their land and environment, and improve their futures.
Health, Water and Sanitation: 
Throughout the CHT, many communities do not have access to safe health, water and sanitation facilities. We provide new technologies and community health facilities, working to prevent common diseases, and eradicate the health problems brought by unclean drinking water and poor sanitation. We also raise awareness of heath and hygiene issues, mobilising communities to change their behavior, and improve their health. 
Good Governance: 
Historically, communities in the CHT have had limited access to government services, and little participation in the organisations making decisions that affect their lives. However, we believe that sustainable development cannot be achieved without communities’ participation in decision-making processes, and work to build links between communities and local government, and promote good governance and skilled leadership at community levels.
Our Approach
Community Empowerment: 
We believe that communities are best-suited to identify their needs, and the steps required to change their lives. In line with our Mission, we work to build the capacity and self-reliance of grassroots communities so they are able to lead their own development activities. This includes building and supporting community organisations; running awareness-raising campaigns; organising skills development trainings; developing socio-economic infrastructure; and building links between communities and local government, so they can access the services they deserve.
Gender: 
In each of our strategic areas, we take steps to address gender issues, including women’s participation in decision-making, awareness of gender amongst communities, and supporting women-run committees and development initiatives. In 2009, we took initial steps towards gender mainstreaming within TUS, and are committed to expanding these to our projects in the future. 
‘Do No Harm’: 
We believe the ‘Do No Harm’ approach helps individuals and organisations engaged in development to understand the effects of their work, and re-design their activities to encourage effective development and lasting peace in conflict or post-conflict settings, such as the CHT. We apply the Do No Harm framework in our organisational project planning, monitoring and evaluation, and management systems, and encourage its use within development throughout the CHT.
</t>
  </si>
  <si>
    <t>RIPAN CHAKMA</t>
  </si>
  <si>
    <t>Trinamul Unnayan Sangstha, Marma Samsad Building(1st floor), Pankhaiyapara, Khagrachari-4400</t>
  </si>
  <si>
    <t>ripan.chakma@gmail.com, trinamulcht@hotmail.com</t>
  </si>
  <si>
    <t xml:space="preserve">Ripan Chakma working for Trinamul Unnayan Sangstha as Executive Director since 2008. During his position he have length of working experience about 10(ten) years in the relevant development field and having sound understanding of community development, organizational management, dynamics planning, monitoring, experience in leading a team, and community organizing and development. 
His Personal Details as bellows,
I. Personal information:
Name : RIPAN CHAKMA
Father’s Name : SNEHA KUMAR CHAKMA
Mother’s Name : SADHANA RANI CHAKMA
Contact Address:Trinamul Unnayan Sangstha,
Marma Samsad Building,
Pan Khaiya Para, Khagrachari Hill District,
Bangladesh.
Mobile : +880-1556380545
Phone :0371-61179(Office)
Email : ripan.chakma@gmail.com
Date of Birth : 03 February 1979
Nationality : Bangladeshi by birth
No. of Passport : C 0738197
Gender : Male
Marital Status : Married
Blood Group : A+ (A Positive)
Ethnicity : Chakma
Religion : Buddhist
II. Academic Qualifications:
2015 Master of Sociology and Anthropology from Shanto-mariam University of Creative Technology.
2001 Master of Business Administration (Major in Marketing) University of Chittagong, Bangladesh 
2000 Bachelor of Business Administration(Honors) University of Chittagong, Bangladesh
1996 Higher Secondary Certificate (Humanities group) Board of Intermediate &amp; Secondary Education, Dhaka, Bangladesh
1994 Secondary School Certificate (Science group) Board of Intermediate &amp; Secondary Education, Comilla, Bangladesh
</t>
  </si>
  <si>
    <t xml:space="preserve">Ripan Chakma have been participated Global Environment Facility (GEF) Expanded Constituency Workshop (ECW) from 17-19 March 2015, hold in Hilton Colombo, Sri Lanka
</t>
  </si>
  <si>
    <t>Poverty Eradication, Food Security and Nutrition/ Sustainable Agriculture, Water and Sanitation, Climate Change, Forests and Biodiversity, Gender Equality and Women's Rights</t>
  </si>
  <si>
    <t>Ripan Chakma is very must interested to join in GEF-CSO network to contribute Global Environment Facility (GEF) to strengthen CSO engagement to implement GEF funded project in South Asia and also very must interested to contribute in regional level CSO engagement with the UN system and mechanism.</t>
  </si>
  <si>
    <t>Association for promotion sustainable development</t>
  </si>
  <si>
    <t>APSDHISAR</t>
  </si>
  <si>
    <t>Poverty Eradication, Food Security and Nutrition/ Sustainable Agriculture, Sustainable Consumption and Production (Including Chemical and Waste), Gender Equality and Women's Rights, Rule of Law and Governance</t>
  </si>
  <si>
    <t>ECOSOC, UNEP, CSD Roster</t>
  </si>
  <si>
    <t>Rio+20 conference on sustainable development on June 2012 .</t>
  </si>
  <si>
    <t>Achieve MDGS and SDGS advocating aright based approach to sustainable development and setup sustainability in the society</t>
  </si>
  <si>
    <t>Association for promotion sustainable development popularly known as APSDHISAR. APSDHISAR is Nonprofit, Non Government organisation (NGO) and Non- Discrimination based membership organisation. 
It came into being in 2000 under societies registration act 1860, since it's inception APSDHISAR has been active in sustainability action in India. It has been working as a catalyst between central state government and unbodies and other cso, NGO network. And setup to sustainability in the society</t>
  </si>
  <si>
    <t>Vill. Dhani Gujran, teh, Hansi, District, Hisar, Haryana India</t>
  </si>
  <si>
    <t>1 . reducing inequality securing social justice and eradicating poverty. 
2. Practising Governance for sustainable development.</t>
  </si>
  <si>
    <t>1. Capicitybuild to the vulnerable marginalised community Rural SC/ST, women and girls. 
2 workshop on Good Governance and citizens participation
3. Conference on violence against women.</t>
  </si>
  <si>
    <t>Mange Ram Adhana</t>
  </si>
  <si>
    <t>village, Dhani Gujran, teh, Hansi, District, Hisar, Haryana India</t>
  </si>
  <si>
    <t xml:space="preserve">Mange Ram Adhana founder and president of Association for promotion sustainable development. Hisar, Haryana India since 12 January 2000 to till date. His experience dedicated toward work excellent team work .His credit a credibility is good in the society
Mange Ram Adhana is member of the Civicus
Member voluntary Action Network of India
Mange Ram Adhana is nominated as the Asia Pacific NGO focal point 10YFP for scp
Mange Ram Adhana signaturies campaign for people goals for sustainable development and people's sustainability manifesto for action Bond Rio + 20 June 2012
Mange Ram Adhana is member steering committee of Beyond 2015 Asia
Mange Ram Adhana is nominated as GEO - 6 Expert on 6 March 2015. 
</t>
  </si>
  <si>
    <t>1 . Mange Ram Adhana is attended 11th Asia Pacific round table on sustainable consumption and production ( 11th APRSCP 2014)
"Paving the way to the Future we want in Asia and Pacific"
On 19- 20 may 2014 at Bangkok Thailand
2switch Asia regional policy support component (RPSC)
Technical Advisory committee (TAC) meeting
On 18 November 2014
3. Mange Ram Adhana is attended the Switch Asia regional policy support component
2014 policy industry Dialogue:
SMES Finance and Technology for Resource Efficiency on November 19-20 2014 at Edsa-shangri la Hotel Manila</t>
  </si>
  <si>
    <t>Poverty Eradication, Human Rights, Sustainable Consumption and Production (Including Chemical and Waste), Climate Change, Gender Equality and Women's Rights, Rule of Law and Governance</t>
  </si>
  <si>
    <t>Advisors from time to time in regions on sustainable development Goals and inequality .</t>
  </si>
  <si>
    <t>Indigenous Women and Children Foundation</t>
  </si>
  <si>
    <t>IWCF</t>
  </si>
  <si>
    <t>Youth, Education and Culture, Human Rights, Forests and Biodiversity, Gender Equality and Women's Rights, Conflict Prevention, Post Conflict Peace Building and the Promotion of Durable Peace</t>
  </si>
  <si>
    <t xml:space="preserve">IWCF main objectives are:
1. Promote and protect the rights of indigenous women and children; 
2. Strengthen the capacities of indigenous women to participate in 
decision making processes;
3. enhance capacities of indigenous peoples to respond to their concerns 
and issues 
4. promote indigenous knowledge and natural resource management 
system
5. promote sustainable economy and safeguard environment degradation
6. advocate the cause of indigenous people at all levels and engage with 
relevant processes and institutions/agencies
7. network and coordinate with other indigenous peoples organizations, 
civil societies and government agencies where possible
</t>
  </si>
  <si>
    <t xml:space="preserve">Indigenous Women and Children Foundation (IWCF) is founded in 2008 by a group of social workers and academia to work on the issues of indigenous peoples, particularly on indigenous women and children. It is registered as a non profit organization under the Societies Registration Act 1989 (Act No. 1 of 1990). IWCF is actively promoting and defending the human rights of indigenous women and children. It works for the defense of indigenous peoples' culture, land, territories and resources. It also works on the issues of peace and conflict resolution. Through the years, IWCF have developed its expertise on grassroots capacity building, advocacy and networking. Its areas of operation are in Tamenglong District of Manipur in the Northeast India.
</t>
  </si>
  <si>
    <t>Pansy Vale, Apollo, Tamenglong-1, Manipur - 795 141 India</t>
  </si>
  <si>
    <t>www.iwcf-tml.org</t>
  </si>
  <si>
    <t>iwcfnet@gmail.com</t>
  </si>
  <si>
    <t>+91 3877 267139</t>
  </si>
  <si>
    <t xml:space="preserve">The main focus of IWCF is advocacy for improve social and economic condition of indigenous women and children, ensuring the mental and physical well being of children in the community including access to education. It also monitor the human rights situation of indigenous women and children to ensure an environment of peace, just and equality.
</t>
  </si>
  <si>
    <t xml:space="preserve">IWCF have four main areas of programmes:
1. Human Rights Campaign and Advocacy: monitor the human rights situation of indigenous peoples, women and children; mobilize community for mass action, campaign and advocacy on issues around land and natural resource exploitation; violence against women and children, human trafficking etc. 
2. Capacity Building: provide human rights education and trainings for indigenous communities, women groups and children. 
3. Institutional Center for Children with special need: Provide housing, food and education facilities for children with special needs.
3. Research and documentation: undertake researches, case studies on issues concerning women and children, issues of land and environment, conflict over land and resources from developmental projects etc.
</t>
  </si>
  <si>
    <t>Atina Pamei</t>
  </si>
  <si>
    <t>Pansy Vale, Apollo, Tamenglong-1, Manipur-795141 INDIA</t>
  </si>
  <si>
    <t>atina.pamei@gmail.com</t>
  </si>
  <si>
    <t>+91 858 707 4879</t>
  </si>
  <si>
    <t>Atina Pamei is the International Liaison Officer of the Organization. She is an experienced human rights activist. She had worked at the regional and international level on human rights issues of indigenous peoples and women. She was a senior fellow at the United Nations Office of the High Commissioner for Human Rights.</t>
  </si>
  <si>
    <t>She had attended in various UN human rights mechanism and processes such as the United Nations Permanent Forum on Indigenosu Issues (UN PFii), the Expert Mechanism on the Rights of Indigenous Peoples (EMRIP), UNFCCC, UN Treaty Bodies such as the CEDAW, CERD, Human Rights Council etc. In all these meetings, she had presented statement concerning indigenous peoples and women issues.</t>
  </si>
  <si>
    <t>Food Security and Nutrition/ Sustainable Agriculture, Youth, Education and Culture, Global Partnership for Achieving Sustainable Development, Human Rights, Climate Change, Disaster Risk Reduction, Gender Equality and Women's Rights, Indigenous Land, Territories and Resources</t>
  </si>
  <si>
    <t>Sustainable development through indigenous peoples resource management system and environment protection.</t>
  </si>
  <si>
    <t>Centre for Sustainable Rural Development</t>
  </si>
  <si>
    <t>SRD</t>
  </si>
  <si>
    <t>Vietnam</t>
  </si>
  <si>
    <t>Poverty Eradication, Desertification, Land Degradation and Drought, Employment, Decent Work and Social Protection, Climate Change, Disaster Risk Reduction, Forests and Biodiversity, Gender Equality and Women's Rights, Rule of Law and Governance</t>
  </si>
  <si>
    <t>Sustainable Development WORKSHOP in Pataya, Thailan June 2014</t>
  </si>
  <si>
    <t>SRD is a foremost professional Vietnamese development agency that supports poor rural communities to adapt to the changing environment and sustainably manage their own livelihoods. Its success is underpinned by a holistic approach to development that spans grassroots capacity building to international advocacy. Our target groups focus on groups vulnerable to economic shifts in Vietnam, with a focus on: ethnic minority groups, women and girls, people with disabilities, communities facing frequent national disasters and the landless poor, urban migrants, and small agricultural commodity producers.</t>
  </si>
  <si>
    <t>The Centre for Sustainable Rural Development (SRD) was formed in March 2006 as a not-for-profit Vietnamese non-government organization (NGO) registered under Vietnam Union of Science and Technology Associations (VUSTA). 
Transforming from an international NGO (CIDSE) with 28-year experience working in Vietnam, SRD has established a solid foundation of a professional development agency. Our operations are facilitated by a well- established system of financial management, human resource management and clear procedures. SRD has a strong background in delivering sustainable livelihood and climate change projects, implementing over 30 projects in the last 5 years in 8 provinces and has developed strong contract management capabilities, ensuring the timely implementation of large scale projects, and a high level of transparency and accountability. 
The Centre for Sustainable Rural Development (SRD) was established and registered as a member organisation of the Vietnam Union of Science and Technology (VUSTA) with an operating permit from the Ministry of Science and Technology (MOST) dated March 30th 2006. Inheriting twenty-eight years of experience from the International Cooperation for Development and Solidarity (CIDSE) in Vietnam, SRD is a Vietnamese non-profit non-governmental organisation (NGO) that is dedicated to working with disadvantaged communities, assisting them to improve their quality of life and manage their resources sustainably.</t>
  </si>
  <si>
    <t>No. 56, Lane 19.9, Kim Dong Str, Hoang Mai Dist, Ha Noi, Viet Nam</t>
  </si>
  <si>
    <t>Website: www.srd.org.vn</t>
  </si>
  <si>
    <t>info@srd.org.vn</t>
  </si>
  <si>
    <t>+ 84-4 3943 6676</t>
  </si>
  <si>
    <t>+ 84-4 3943 6449</t>
  </si>
  <si>
    <t>Our target groups focus on groups vulnerable to economic shifts in Vietnam, with a focus on: ethnic minority groups, women and girls, people with disabilities, communities facing frequent national disasters and the landless poor, urban migrants, and small agricultural commodity producers.</t>
  </si>
  <si>
    <t>SRD’s interventions range broadly in scope, responding to the high priority needs of individual communities. They include technical and institutional interventions, with the goal of empowering farmers and strengthening community based organizations. Our projects promote and facilitate improved techniques in:
• Cropping (tea, herbal medicine plants, food plants and rice – including the System of Rice Intensification (SRI))
• Animal husbandry 
• Water management
• Small-scale irrigation
• Climate change adaptation and mitigation
• Diversified genetic resources
• Participatory land use planning and management
• Chemical fertilizer and pesticide reduction and management 
• Small rural Infrastructure development
As we target remote and poor areas where are prone to and suffer from disaster and climate change, coastal and mountainous provinces, districts and communes in central regions and in Northern part of Viet Nam are our main concern through which we focus on the following:
• Capacity building to provide knowledge and skills; especially to the most vulnerable groups including women, children and people with disabilities;
• Good preparedness by mapping and planning at commune, village and household levels;
• Warning information system of popular disaster to enable people to be aware of what they can do before, during and after disaster through billboards, handbook and leaflets;
• Communication campaign to practise evacuation skills and to disseminate climate change information;
• Available task force at grassroots level with skills and basic means to help with evacuation and relief (it is called rapid response team in our project);
• Localized adaptive livelihood models are introduced to enable people to secure and stabilize their income, for instance pig-sty in flooded condition, integrated aquaculture, rice variety resistant to salinity, etc;
• Waste management and disposal in relation to disaster and climate change.
- People with disabilities
- Gender mainstreaming</t>
  </si>
  <si>
    <t>Tran Thi Thanh Toan</t>
  </si>
  <si>
    <t>: Room # 7, 2nd floor, B building, Railway Hotel, 131 Thach Han street, Hue city, Vietnam</t>
  </si>
  <si>
    <t>t3toan@gmail.com / toan@srd.org.vn</t>
  </si>
  <si>
    <t>+84 906523422</t>
  </si>
  <si>
    <t>+84 54 3 538 685</t>
  </si>
  <si>
    <t>Being a Program Manager based in Central Vietnam, involved with the organization since 2010 and in charge of projects in disabilities, climate change and disaster risk reduction, children protection and women empowerment</t>
  </si>
  <si>
    <t>Sustainable Development workshop in Pataya in une 2014</t>
  </si>
  <si>
    <t>Climate Change, Disaster Risk Reduction, Gender Equality and Women's Rights, disabilities, child protection</t>
  </si>
  <si>
    <t>Participate and share practical experience from field</t>
  </si>
  <si>
    <t>APA</t>
  </si>
  <si>
    <t>Health and Population Dynamics, Human Rights, Gender Equality and Women's Rights, LGBTIQ Rights, sexual and reproductive health and rights</t>
  </si>
  <si>
    <t xml:space="preserve">Global and regional advocacy in political processes is one of APA’s key strategies for achieving its mandate. APA engages in targeted, evidence-based advocacy on SRHR, and reaches out to a wide range of stakeholders including government, UN agencies, international development partners, and civil society. 
APA has worked collaboratively with other civil society actors in a number of decision making processes, including at ICPD, Beijing and Post-2015, with the aim of promoting and effecting positive policy developments. In the last two years, APA served on the Civil Society Steering Committee for the 6th Asian Pacific Population Conference (APPC) and the Asia Pacific Intergovernmental Meeting on HIV. APA is also a regional coordinating committee member of a ‘Civil Society Platform to Promote Sexual and Reproductive Health and Rights Beyond 2015’, which has over 2000 member-organisations worldwide.
APA is also a member of the innovative Asia Pacific Regional CSO Engagement Mechanism (RCEM), which provides space for dialogue between a wide range of civil society actors where different positions are expressed and debated. The RCEM presents common positions whenever they are reached and ensues that the range of different positions are articulated. APA has also participated as a Civil Society Observer in regional intergovernmental post-2015 meetings, including the inaugural Asia Pacific Forum on Sustainable Development and Regional Consultation on Accountability for the Post-2015 Development Agenda. 
</t>
  </si>
  <si>
    <t xml:space="preserve">APA aims to achieve 
• Improved sexual and reproductive health services and supplies in developing countries, with a focus in Asia and the Pacific
• An enhanced environment supporting sexual and reproductive health and rights programmes and policies in Asia and the Pacific
Through the following objectives:
1. Increased and diversified funding for sexual and reproductive health and rights
2. Improved international assistance policies and priorities on sexual and reproductive health and rights
3. Strengthened voices on sexual and reproductive health and rights from Asia and the Pacific and regionally-determined priorities in the global arena
</t>
  </si>
  <si>
    <t>The Asia Pacific Alliance for Sexual and Reproductive Health and Rights (APA) brings together nongovernmental organisations, donors and other stakeholders with common goals to build a strong network to ensure everyone’s right to health is fully achieved through the promotion and inclusion of SRHR in development agendas. APA has 21 members from the countries of Australia, India, Indonesia, Japan, New Zealand, Republic of Korea and Thailand; as well as 7 supporting members from global organizations.</t>
  </si>
  <si>
    <t>Sathorn Thani II, 95/92 North Sathorn Road</t>
  </si>
  <si>
    <t>http://www.asiapacificalliance.org/</t>
  </si>
  <si>
    <t>alexandra@asiapacificalliance.org</t>
  </si>
  <si>
    <t>+66 2 236 5984</t>
  </si>
  <si>
    <t>+66 2 238 5148</t>
  </si>
  <si>
    <t xml:space="preserve">APA's goal is to ensure everyone’s right to health is fully achieved through the promotion and inclusion of sexual and reproductive health and rights. APA works in particular on the promotion of SRHR for target groups Women, Young People, and Vulnerable Groups including LGBTQI, migrants, and others. APA addresses gender and inequalities as cross-cutting issues.
</t>
  </si>
  <si>
    <t xml:space="preserve">APA’s advocacy activities aim to improve policies and mobilise resources for SRHR programmes in developing countries.
1. National and regional advocacy
APA supports national advocacy campaigns in the region, targeting donors to increase resources for SRHR. APA provides grants to its members to encourage strategic and targeted campaigns to increase resources and improve donor policies. Current advocacy work focuses on established and emerging donor countries in Asia and the Pacific.
2. Capacity building and regional networking
APA provides opportunities for its members to network and collaborate. By working together, APA members make a greater impact than they can individually. APA convenes annual meetings of its members and other stakeholders to
facilitate dialogue, discuss regional trends and priorities, and enhance advocacy strategies to increase civil society participation. APA organises training courses and workshops to increase capacity in advocacy.
3. Supporting research
APA supports evidence-based research in order to strengthen regional advocacy work. Advocacy work is more effective and powerful when it is supported by reliable data.
4. Advocacy at global level
Through meaningful participation in international conferences and other events, APA helps give Asia-Pacific SRHR voices more prominence, and ensures that global arenas pay attention to regionally-determined priorities.
</t>
  </si>
  <si>
    <t>Alexandra Johns</t>
  </si>
  <si>
    <t>Sathorn Thani II, 95/92 North Sathron Road, Bangkok</t>
  </si>
  <si>
    <t>+66 8-555-60021</t>
  </si>
  <si>
    <t>Alexandra Johns is the Advocacy and Communications Officer at APA. She is passionate about the promotion and fulfillment of human rights, including Sexual and Reproductive Health and Rights and Freedom of Expression in particular. She has been based in Thailand for the last 5 years, and has adopted a cat with a kink in its tail that she found on the streets on the cusp of the 2012 Bangkok floods.</t>
  </si>
  <si>
    <t>Alexandra Johns is the Advocacy and Communications Officer at APA, where she has engaged in advocacy for sexual and reproductive health and rights (SRHR) at regional and global events including: UN Commission Population and Development; UN Human Rights Council; 6th Asian Population and Development Conference, the Asia Pacific Beijing +20 Review. Additional experience includes acting as the Civil Society Liaison for the Regional Intergovernmental 6th Asian and Pacific Population Conference, and drafting team member for the Civil Society Statements delivered. She also delivered the first Asia Pacific Alliance Civil Society Statement at the 47th Commission on Population and Development. She has been active in multiple UN political processes: ICPD, Beijing Platform for Action; Asia Pacific Forum on Sustainable Development, and has also been active with the RCEM for the last year.</t>
  </si>
  <si>
    <t>Human Rights, Gender Equality and Women's Rights, LGBTIQ Rights, Sexual and Reproductive Health and Rights, Elimination of Gender Based Violence</t>
  </si>
  <si>
    <t>APA looks forward to helping shape the sustainable development agenda for the region and ensuring an inclusive, people-centered agenda that ‘leaves no one behind’ . In particular, we aim to engage at the regional level to ensure the development of a robust a participatory accountability and monitoring mechanism for the post-2015 SGDGs, and ensure that vulnerable groups in the region have a voice and their priorities are heard. APA is committed to reaching out to diverse constituencies leading up to and beyond the High Level Summit in September 2015.</t>
  </si>
  <si>
    <t>Serikat Perempuan Indonesia</t>
  </si>
  <si>
    <t>SERUNI</t>
  </si>
  <si>
    <t>INDONESIA</t>
  </si>
  <si>
    <t>Poverty Eradication, Food Security and Nutrition/ Sustainable Agriculture, Desertification, Land Degradation and Drought, Employment, Decent Work and Social Protection, Youth, Education and Culture, Human Rights, Gender Equality and Women's Rights, Rule of Law and Governance</t>
  </si>
  <si>
    <t xml:space="preserve">CSM-CFS 40 and 41 (FAO)
UNESCAP : Beijing +20 Review
</t>
  </si>
  <si>
    <t>Women's Equality and Better Life for people</t>
  </si>
  <si>
    <t>Seruni is grass root women's organization with various targeted sector such as rural women, worker, students, urban poor, etc. Nowaday, the main member of Seruni comes from rural women, we are still expanding our organization to women worker, students, etc in major islands in Indonesia.
as a new organization, Seruni taking active role in doing community organizing, research and investigation, capacity building, policy advocacy, campaign and networking.</t>
  </si>
  <si>
    <t>Jl. Sukamaju No. 38A, Kel. Cigugur Tengah, Kota Cimahi, Jawa Barat, Indonesia</t>
  </si>
  <si>
    <t>www.seruni.org</t>
  </si>
  <si>
    <t>seruniindonesia@yahoo.com</t>
  </si>
  <si>
    <t>Women's Issues</t>
  </si>
  <si>
    <t>Advocacy, Campaign, Organizing, Capacity Building, Research, Networking, Women's Services</t>
  </si>
  <si>
    <t>Dewi Amelia Eka Putri</t>
  </si>
  <si>
    <t>Kp. Bojongasih, RT/RW 03/10, Desa Cikalong, Kec. Cikalong Wetan, Kab. Bandung Barat, Jawa Barat, Indonesia</t>
  </si>
  <si>
    <t>dewiameliaekaputri@gmail.com</t>
  </si>
  <si>
    <t>Dewi Amelia Eka Putri is chairwomen of SERUNI, she was graduated from Padjadjaran University on 2009 from Law Faculty. 
She was also students and peasant activist. 
she was elected as Chairwomen of SERUNI since 2012 until now.</t>
  </si>
  <si>
    <t>CSM-CFS 40 and 41
UNESCAP Beijing +20 Review</t>
  </si>
  <si>
    <t>anything that is needed in our capacity (input, discussion, lobby, etc)</t>
  </si>
  <si>
    <t>Asian Forum of Parliamentarians on Population and Development</t>
  </si>
  <si>
    <t>AFPPD</t>
  </si>
  <si>
    <t>Poverty Eradication, Youth, Education and Culture, Health and Population Dynamics, Means of Implementation, Regional and Global Governance, Sustainable Cities and Human Settlement, Climate Change, Disaster Risk Reduction, Gender Equality and Women's Rights, LGBTIQ Rights</t>
  </si>
  <si>
    <t>APFSD - 2014
RCEM
6th APPC and previous
CPD 47 (UN) and previous
Bejing + 20
CSW</t>
  </si>
  <si>
    <t>AFPPD engages with parliamentarians from Asia and the Pacific to champion policies on population and development. AFPPD educates, motivates, involves, and mobilises parliamentarians on the linkages between increasing population and development issues such as reproductive health, family planning, food security, water resources, sustainable development, environment, ageing, urbanization, migration, HIV/AIDS, and gender equality.</t>
  </si>
  <si>
    <t>Asian Forum of Parliamentarians on Population and Development (AFPPD) serves the needs of parliamentarian national committees (NCs), un-affiliated parliamentary groups, and individual parliamentarians in the advocacy of population and development issues in their respective countries. Included as target groups are secretariats of parliamentarian national committees, staff of parliamentarians, civil society organizations and other groups doing population and development advocacy.</t>
  </si>
  <si>
    <t>No 128/101, Suite 9-C, Phayathai Plaza Bldg., Phayathai Rd, Ratchathewi, Bangkok, Thailand 10400</t>
  </si>
  <si>
    <t>http://www.afppd.org/</t>
  </si>
  <si>
    <t>afppd@afppd.org</t>
  </si>
  <si>
    <t>+66 22192903</t>
  </si>
  <si>
    <t>+66 898723362</t>
  </si>
  <si>
    <t xml:space="preserve">The Asian Forum of Parliamentarians on Population and Development (AFPPD) is a regional non-governmental organization based in Bangkok, Thailand. AFPPD functions as a coordinating body of twenty-nine National Committees of Parliamentarians on Population and Development.
</t>
  </si>
  <si>
    <t>John Hyde</t>
  </si>
  <si>
    <t>john_hyde52@hotmail.com</t>
  </si>
  <si>
    <t>+66 22192905</t>
  </si>
  <si>
    <t xml:space="preserve">Acting Executive Director of AFPPD; former Parliamentary Secretary for Health, West Australian Parliament; MP for Perth, 12 years; Cook Islands delegate to the UN's CPD 47
AFPPD delegate to APPC
AFPPD delegate to APFSD
AFPPD delegate to Beijing +20
ICAAP and AIDS Conference delegate
</t>
  </si>
  <si>
    <t xml:space="preserve">UN's CPD 47
APFSD
Beijing+20
AIDS 2014 delegate from AFPPD
3rd SIDS (Samoa, 2014)
UNODC Harm Reduction CSO consultation 2015
70th ESCAP Regional Consultation on Accountability for the Post-2015 Development Agenda
</t>
  </si>
  <si>
    <t>Poverty Eradication, Youth, Education and Culture, Health and Population Dynamics, Means of Implementation, Global Partnership for Achieving Sustainable Development, Human Rights, Climate Change, Disaster Risk Reduction, Gender Equality and Women's Rights, LGBTIQ Rights</t>
  </si>
  <si>
    <t xml:space="preserve">UN's CPD 47
APFSD
Beijing+20
AIDS 2014 delegate from AFPPD
3rd SIDS (Samoa, 2014)
UNODC Harm Reduction CSO consultation 2015
70th ESCAP Regional Consultation on Accountability for the Post-2015 Development Agenda
</t>
  </si>
  <si>
    <t>Farmers</t>
  </si>
  <si>
    <t>Adivasi Navjeewan Gathan navjyoti Agua</t>
  </si>
  <si>
    <t>ANGNA</t>
  </si>
  <si>
    <t>Poverty Eradication, Food Security and Nutrition/ Sustainable Agriculture, Human Rights</t>
  </si>
  <si>
    <t>UNCCD</t>
  </si>
  <si>
    <t>Attended Unccd workshop in Marid</t>
  </si>
  <si>
    <t>Organization is mainly working for sustainable livelihood enhancement and also working for the rights of indegenous people</t>
  </si>
  <si>
    <t>It is a organization of indegenouss people. Our effort is to build tribal leadership for development of tribal people.</t>
  </si>
  <si>
    <t>At/Post- Kutra-770018, Dt. Sundergarh, Odisha, India</t>
  </si>
  <si>
    <t>www.angnango.org</t>
  </si>
  <si>
    <t>ekkaremish@rediffmail.com</t>
  </si>
  <si>
    <t>Mb +91 9937875466</t>
  </si>
  <si>
    <t>+91 6624 245118</t>
  </si>
  <si>
    <t>Development of Indegenous people</t>
  </si>
  <si>
    <t>livelihood
Governance
Health
Education
Human right</t>
  </si>
  <si>
    <t>Remish Ekka</t>
  </si>
  <si>
    <t>At/P.O Kutra-770018, Dt. Sundergarh, odisha, India</t>
  </si>
  <si>
    <t>Mb (1 9937875466</t>
  </si>
  <si>
    <t>+91 6624245118</t>
  </si>
  <si>
    <t>I done graduation in philosoph and diploma in community based Development, have now worked in social field for last 20 years. Have organised many ralies and agitations for the rights of tribals.</t>
  </si>
  <si>
    <t>I do not have direct experience. For desertification in local level i have worked.</t>
  </si>
  <si>
    <t>Poverty Eradication, Food Security and Nutrition/ Sustainable Agriculture, Desertification, Land Degradation and Drought, Water and Sanitation, Sustained and Inclusive Economies, Sustainable Development Financing, Human Rights, Forests and Biodiversity</t>
  </si>
  <si>
    <t>I can take leadership in local level</t>
  </si>
  <si>
    <t>URBAN POOR RESOURCE CENTER OF THE PHILIPPINES</t>
  </si>
  <si>
    <t>UPRCP</t>
  </si>
  <si>
    <t>Poverty Eradication, Food Security and Nutrition/ Sustainable Agriculture, Employment, Decent Work and Social Protection, Sustainable Cities and Human Settlement</t>
  </si>
  <si>
    <t>Joined the CSO Meeting before the 32nd FAO Meeting in 2014.</t>
  </si>
  <si>
    <t>UPRCP is a resource institution that assists urban poor struggles for human rights and development justice through research, education and cultural development and facilitation of projects and services.
￼
Goals:
1. Help generate and support evidence-based and pro-poor programs and policies in the framework of development justice
Objectives:
a. To engage in development justice research focusing on the urban poor;
b. To develop a library and public information system of resources on urban poor issues and struggles;
d. To work for the participation of the urban poor in equitable and sustainable urban planning.
2. Help strengthen urban poor social movements in achieving food sovereignty, full and humane jobs, and access to adequate housing and universal social protection.
c. To advance the advocacy of the urban poor sector and other marginalized sectors in society through campaigns, dialogues with government agencies and other stakeholders, legislative work and community actions;
Objectives:
a. To develop and strengthen organizational, socio-economic, legal and political capacities of the urban poor through a sustained education program;
b. To develop and strengthen local and international linkages with the urban poor, people’s organizations, development agencies, civil society organizations, academe, religious, media, lawyers, artists, and other professionals;
c. To facilitate the urban poor’s access to services;
d. To put particular emphasis on capacity-building and full participation of women and children
and other marginalized groups within the urban poor.
3. Help enable the urban poor to promote a patriotic, empowering and productive culture
Objectives:
a. To develop capacities of urban poor on art and cultural work;
b. To advance urban poor struggles and campaigns through initiatives in culture and the arts.</t>
  </si>
  <si>
    <t>Established in 2010, Urban Poor Resource Center of the Philippines, Incorporated (UPRCP) is a non- stock, non-profit resource institution for the Filipino urban poor. It seeks to help shape public discourse and policy in favor of urban poor interests and aspirations through its programs, in the pursuit of realizing genuine national development and ending poverty.
UPRCP aims to develop a critical, scientific and pro-poor analysis of socio-economic issues. It engages with, and seeks the support of key sectors and institutions within society- the academe, mass media, artists, church workers, civic and professional associations, national and transnational development agencies- for the advancement of pro-poor discourse with the view of influencing Philippine policy- making.</t>
  </si>
  <si>
    <t>Unit 202 #137 Matatag Street, Barangay Central, Quezon City</t>
  </si>
  <si>
    <t>www.uprcp.com</t>
  </si>
  <si>
    <t>uprcp.inc@gmail.com</t>
  </si>
  <si>
    <t>(+632) 2455013</t>
  </si>
  <si>
    <t>Urban Poor including workers, informal workers</t>
  </si>
  <si>
    <t>Programs
Research
UPRCP conducts researches on key urban poor issues and concerns and presents this information from a critical, scientific and pro-poor perspective, in order to raise awareness of the realities of urban poverty and to guide public discussion in this regard.
Education and Cultural Development
UPRCP supports urban poor communities in their efforts to foster a culture that is progressive, nationalist, scientific and pro-genuine national development.
UPRCP develops educational modules on specific topics such as housing policy in the Philippines, designed for deeper understanding of urban poverty issues and discourse.
Through UPDATE (Urban Poor Date and Analysis), a publication, UPRCP provides in-depth analysis of prevailing socio-economic issues.
UPRCP explores different alternative forms and avenues of education and advocacy. Among these alternative education and advocacy activities are forums, symposiums and projects such as CineMaralita, a touring film festival about the Philippine urban poor and “Nanay Mameng, isang dula” a theater production that highlights the everyday struggle of the urban poor and is inspired by the life and times of the iconic urban poor leader Carmen Deunida.
UPRCP also facilitates capacity-building, art and culture education and art productions in urban poor communities and with network individuals, organizations and art and cultural associations.
Projects and Services
UPRCP’s conception has its roots in the relief and rehabilitation efforts that followed Typhoon Ondoy (Ketsana) in 2009. Today, it continues to deliver services to poor communities such as disaster preparedness training, feeding program and alternative learning system among others.
UPRCP also launches projects with urban poor organizations as its beneficiaries. As a resource center, UPRCP seeks to continuously facilitate capacity-building and socio-economic projects that will contribute in empowering the urban poor.
UPRCP works with different sectors in key urban poor issues and campaigns. It links up with different organizations and individuals from all walks of life in the advancement of urban poor rights and struggles.
UPRCP seeks the solidarity of the academe, artists, church people and youth among others for this cause. It also links with urban poor communities and organizations all over the world in order to foster an international solidarity for the urban poor.</t>
  </si>
  <si>
    <t>Myra Vieta G. Mabilin</t>
  </si>
  <si>
    <t>Block 1 Lot 30 Ruby St., Villa Aurora Townhomes, Barangay Loyola Heights, Quezon City, Philippines 1108</t>
  </si>
  <si>
    <t>myramabilin@gmail.com</t>
  </si>
  <si>
    <t>Ms. Mabilin is currently the Treasurer of UPRCP and member of the Board of Directors. She has been working in the development sector in the Philippines, specifically with the urban poor sector.</t>
  </si>
  <si>
    <t xml:space="preserve">Ms. Mabilin joined the CSO Meeting for the 32nd FAO Assembly in 2014. She gave interventions during the FAO meeting.
</t>
  </si>
  <si>
    <t>Poverty Eradication, Food Security and Nutrition/ Sustainable Agriculture, Employment, Decent Work and Social Protection, Human Rights, Sustainable Cities and Human Settlement, Disaster Risk Reduction, Gender Equality and Women's Rights, Urbanization, Right to the City</t>
  </si>
  <si>
    <t>Representation of the urban poor sector including informal workers with the UN system</t>
  </si>
  <si>
    <t>Adivasi WOmen's Network</t>
  </si>
  <si>
    <t>AWN</t>
  </si>
  <si>
    <t>Food Security and Nutrition/ Sustainable Agriculture, Human Rights, Forests and Biodiversity, Gender Equality and Women's Rights, Rule of Law and Governance</t>
  </si>
  <si>
    <t>UNPFii, EMPRIP, WCIP</t>
  </si>
  <si>
    <t xml:space="preserve">
The main objective of AWN is;
1. to provide a space for knowledge sharing, experience sharing and counseling.
2. to promote Adivasi Women’s perspective to analyse their own context. 
3. To support and promote adivasi women in their leadership capabilities in decision making.
4. To identify and analyse issues related to adivasi women.
5. To work towards holistic empowerment of adivasi women. 
</t>
  </si>
  <si>
    <t>Adivasi Women’s Network (AWN) is a network formed with a commitment to address, sensitize and bring awareness on gender based injustices faced by Adivasi women within and in the larger context. At the same time it also brings awareness to secure Adivasi women’s right as an equal partner of the community.
AWN is a member of Asia Indigenous Peoples Pact (AIPP), Chiang Mai Thailand and network partner with Asian Indigenous Women's Network, Philippines and International Indigenous Women's Forum (IIWF/FIMI),New York.</t>
  </si>
  <si>
    <t>Ist Lane, Don Bosco, Khorah Toli, Kokar, Ranchi, Jharkhand, 834001</t>
  </si>
  <si>
    <t>jharkhand.awn@gmail.com</t>
  </si>
  <si>
    <t>00 91 651 2532341</t>
  </si>
  <si>
    <t>Indigenous women in Central India particulary Jharkhand, Orissa and Chhattisgarh.</t>
  </si>
  <si>
    <t>Awareness Raising, Skills/Capacity building, Community Mobilisation on the rights of indigenous women, gender sensitisation and on violence against women etc.</t>
  </si>
  <si>
    <t>Elina K. Horo</t>
  </si>
  <si>
    <t>Ist Lane, Don Bosco, Khorah Toli, Kokar, Ranchi, Jharkhand 834001</t>
  </si>
  <si>
    <t>elinahoro@gmail.com</t>
  </si>
  <si>
    <t>00 91 9479590748</t>
  </si>
  <si>
    <t>A social Activist and gender specialist working for the rights of women and specially of adivasi women with gender perspective. Based in Jharkhand belong to Munda community and committed for the rights of the Adivasi people.</t>
  </si>
  <si>
    <t>Participated in UNPFii 2013, CSW57 in 2013, EMRIP in 2014, WCIP 2014, CEDAW session in 2014.</t>
  </si>
  <si>
    <t>Food Security and Nutrition/ Sustainable Agriculture, Sustained and Inclusive Economies, Human Rights, Gender Equality and Women's Rights</t>
  </si>
  <si>
    <t>Information dissemination, collection/compilation of information, presentation and representation in the relevant process related to our issues, exchange of knowledge and information.</t>
  </si>
  <si>
    <t>VOLUNTARY ASSOCIATION FOR AGRICULTURE, GENERAL DEVELOPMENT, HEALTH &amp; RECONSTRUCTION ALLIANCE</t>
  </si>
  <si>
    <t>VAAGDHARA</t>
  </si>
  <si>
    <t>Poverty Eradication, Food Security and Nutrition/ Sustainable Agriculture, Water and Sanitation, Youth, Education and Culture, Macroeconomic Policies, Human Rights, Climate Change, Gender Equality and Women's Rights, Child Protection &amp; Development</t>
  </si>
  <si>
    <t>Organized a side event on “Narratives from Margins: Marginalizing Community envisioning social development agenda” on February 2014, at 52nd session of the UN Commission for Social Development.</t>
  </si>
  <si>
    <t xml:space="preserve">• Develop tribal junction of Rajasthan, Madhya Pradesh and Gujarat as a place where children get opportunities for better emotional, physical and educational growth.
• Address issues pertaining to sustainable natural resources management and livelihood in the target area, with a focus on hunger, food sovereignty and access to safe water leading to better quality of life.
• To build knowledge and resources of poor tribal community such that they are in harmony with bio-diversity, ecological and environmental conditions of area suitable for building their resilience against climate change
• To promote networking, policy advocacy and facilitate participation of deprived tribal community to voice their issues at local, regional, national and international platforms
</t>
  </si>
  <si>
    <t xml:space="preserve">VAAGDHARA is a non government organization working in the tribal area of South Rajasthan for the upliftment of Indigenous people. The organization is registered with the Societies Registration Act and FCRA. It was formed in the year 1986 -87 but began its operations in the year 2000. VAAGDHARA is accredit by the ECOSOC and is also em paneled with the National CSR Hub. The main thrust areas include Livelihood Development, Child Development &amp; Protection and Facilitating poor to voice their issues and concerns.
</t>
  </si>
  <si>
    <t>VILLAGE &amp; POST KUPDA, BANSWARA</t>
  </si>
  <si>
    <t>www.vaagdhara.org</t>
  </si>
  <si>
    <t>jjoshi@gmail.com</t>
  </si>
  <si>
    <t>+91 9414082643</t>
  </si>
  <si>
    <t>+91 9024573411</t>
  </si>
  <si>
    <t>Tribal Population</t>
  </si>
  <si>
    <t>• Livelihood Development - With the aim of augmenting livelihood sources and options through improving traditional agricultural practices among the tribal population, the organization undertakes a variety of interventions which mainly includes Livelihood enhancement through Horticulture Development, Sustainable Integrated Farming system, Micro Finance etc. Till date, VAAGDHARA has reached more than 2000 tribal families and 5500 (direct and indirect) tribal women. As a cumulative result of these interventions, strong Community based organizations have emerged (SHGs, Federations, Cluster, Farmers Group) ensuring community ownership and sustainability. 
• Child Development &amp; Protection - To address the issue of child rights in the area, VAAGDHARA has a strategy of strengthening existing government mechanism and ensuring effective implementation of various child related schemes/acts. The organization works intensively on issues related to Nutrition, Health, Education and Child Rights. At a wider level, it also strives for consent building among key stakeholders to influence policy decisions and creating an enabling environment for children’s growth and development.
• Raising voice of tribals - Raising the voice of indigenous people is one of the crucial issues on whichVAAGDHARA works. It always strives to collect issues and concerns of the tribal community from grassroots and voicing the same at international fora. In this regard, recently an attempt was made by the organization in the form of organizing a side event at 52nd Session of the Commission for Social Development.</t>
  </si>
  <si>
    <t>JAYESH JOSHI</t>
  </si>
  <si>
    <t>VILLAGE &amp; POST KUPDA, BANSWARA, RAJASTHAN, INDIA</t>
  </si>
  <si>
    <t>jjoshi@vaagdhara.org</t>
  </si>
  <si>
    <t>+91 9414102643</t>
  </si>
  <si>
    <t xml:space="preserve">The representative have 20 years of experience of working with the marginalized tribal community of Rajasthan, Gujarat and Madhya Pradesh, India on the issues of livelihood development (particularly through Natural Resources Management (NRM), forestation and vocational training), education (with special focus on girls), health and nutrition among women and children, child rights and women empowerment, for their holistic development.
</t>
  </si>
  <si>
    <t>Organized a side event on “Narratives from Margins: Marginalizing Community envisioning social development agenda” on February 2014, at 52nd session of the UN Commission for Social Development and also participated in other meetings at UN.</t>
  </si>
  <si>
    <t>Poverty Eradication, Food Security and Nutrition/ Sustainable Agriculture, Water and Sanitation, Youth, Education and Culture, Macroeconomic Policies, Human Rights, Climate Change, Gender Equality and Women's Rights</t>
  </si>
  <si>
    <t>CSO will contribute its experience of working with the tribal community at the grassroots. The issues and concerns of the indigenous people will be raised.</t>
  </si>
  <si>
    <t>Nepal Federation of Indigenous Nationalities (NEFIN)</t>
  </si>
  <si>
    <t>NEFIN</t>
  </si>
  <si>
    <t>Human Rights, Climate Change, Forests and Biodiversity, Gender Equality and Women's Rights, Rule of Law and Governance, Indigenous Identity, Language, Religion, customs, Traditions Knowledge, Practicies and build up access in decision making body.</t>
  </si>
  <si>
    <t>ECOSOC, Indigenous Peoples Organization</t>
  </si>
  <si>
    <t>Asia Prep meeting on UN mechanism, 
UNPFII different sessions,
UNFCCC,
WCIP, 
and various international meetings &amp; Seminars.</t>
  </si>
  <si>
    <t>Ensure the Indigenous Peoples Identity and Rights.</t>
  </si>
  <si>
    <t xml:space="preserve">Nepal Federation of Indigenous Nationalities (NEFIN) is National level an Umbrella Organization of 59 Indigenous Communities recognized by the Government. 
1. Member Organizations: 59 IPOs.
2. 71 District Coordination Councils, out of 75 districts. 
3. 3500 Village coordination Councils.
4. 13 Affiliated organizations.
5. 22 International Chapters in different countries around the world. 
=Member Organization of AIPP. 
= Registrate in UNPFII. 
</t>
  </si>
  <si>
    <t>Kusunti, Lalitpur Nepal.</t>
  </si>
  <si>
    <t>www.nefin.org.np</t>
  </si>
  <si>
    <t>nefen@wlink.com.np</t>
  </si>
  <si>
    <t>+977 5001754</t>
  </si>
  <si>
    <t>To establish Ethnic Autonomy &amp; Ensure the Indigenous Peoples Identity and Rights.</t>
  </si>
  <si>
    <t>• Advocacy on National Law Law against the OPs .
• Advocacy on UN Mechanisum on IPs Rights.
• Coordination with Regional &amp; International IPs Organizations.</t>
  </si>
  <si>
    <t>Dandu Sherpa</t>
  </si>
  <si>
    <t>Kusunti, Lalitpur, Nepal.</t>
  </si>
  <si>
    <t>nefindandu@gmail.com</t>
  </si>
  <si>
    <t>+977 9852014979</t>
  </si>
  <si>
    <t xml:space="preserve">Vice President, 
Chief - Foreign Affair Department. 
</t>
  </si>
  <si>
    <t>• Participated in 13th Session of UNPFII. 
• COP 18 Doha, Qatar. 
• participate in different International meetings, Workshops &amp; Seminars.</t>
  </si>
  <si>
    <t>Energy, Sustainable Development Financing, Human Rights, Climate Change, Forests and Biodiversity, Gender Equality and Women's Rights, Rule of Law and Governance</t>
  </si>
  <si>
    <t>• Good knowledge on IPs Issues. 
• Good knowledge on Climate Change, Climate Change &amp; IPs Issues. 
• Good knowledge on UN Mechanisum.</t>
  </si>
  <si>
    <t>NGO-FONIN</t>
  </si>
  <si>
    <t>Youth, Education and Culture, Human Rights, Regional and Global Governance, Sustainable Cities and Human Settlement, Climate Change, Forests and Biodiversity, Gender Equality and Women's Rights, Conflict Prevention, Post Conflict Peace Building and the Promotion of Durable Peace, Rule of Law and Governance</t>
  </si>
  <si>
    <t>NGO-FONIN members have participated in the United Nations Permanent Forum on the Indigenous Issues (UNPFII). NGO-FONIN had conducted Democracy Dialogue Project at 2009 funded by UNDP. Similary NGO-FONIN was conducted Capacity Building Workshop For Nepal On Traditional Knowledge and Customary Sustainable Use Under Convention on Biological Diversity at end of 2014 to March 2015.</t>
  </si>
  <si>
    <t xml:space="preserve">To ensure rights of the indigenous peoples and bring them into the mainstream of development, the Federation will take the following strategies:
• The Federation will make collective efforts by establishing network with organisations concerned for the the development of indigenous peoples, ascertaining their rights and their participation in their own development process.
• Help the marginalised indigenous peoples for their participation into development process by organising and sensitising them.
• Help indigenous peoples' organisations (IPOs) with skills development and through these organisations help the marginalised groups at the grass-roots level in their development.
• Help indigenous communities get their living standard improved by developing their knowledge, skills and attitude.
• Help indigenous communities get their knowledge and skills developed, their thoughts and behaviour changed so as to improve their living standard.
• Promotion and protection of bio-diversity, agro-biodiversity, bio-cultural knowledge, sacred places and natural resources related to the development of indigenous people.
• Advocacy, alliances and lobbing will be mounted to pressurise government authorities to become accountable for the establishment of rights and proportional participation of the marginalized indigenous peoples in the development process.
• Get activities planned and implemented with the marginalized groups for the proportional development of the indigenous peoples.
• Maintain relation and coordination with the government, NGOs/DAs to secure necessary assistance for development activities and the initiative for ensuring rights and development of the indigenous peoples.
• Carry out situational studies/analysis and develop appropriate strategies and get them implemented.
• Take responsibility for monitoring and evaluating of and transparency in the activities implemented by the member and partner organisations.
</t>
  </si>
  <si>
    <t xml:space="preserve">The "NGO-Federation of Nepalese Indigenous Nationalities (NGO-FONIN)" is an umbrella organization of the IPOs and IPs' NGOs, which is non-political, non-religion (non-sectarian), not-profit making, purely social development organizations run by the indigenous nationalities. This is registered at the Kathmandu District Administration Office of Government of Nepal under the Social Act 2034 and, affiliated with the Social Welfare Council of Government of Nepal. The aim of the Federation is to ensure the basic rights of the indigenous peoples (IPs), Women who are deprived of their rights being marginalized from the development process and bring them into the mainstream of development process in order to create a fair and equitable society by making collective efforts together with the like-minded organisations of the indigenous peoples. The federation with its central office at Dillibazar, Kathmandu has currently, 36 IPOs and IPs-NGOs of the indigenous peoples affiliated with it. NGO-FONIN has 104 member organization based on the community level and national level. It has also established 11 district chapters and district networks in 30 districts and working on IPs development activities.
NGO Federation of Nepalese Indigenous Nationalities (NGO-FONIN) founded in 2004, is an umbrella organization of indigenous peoples’ organizations (ethnic organizations and NGOs led, managed and run by indigenous peoples/nationalities). Although there were several other national level organizations in existence that dealt directly with Indigenous Nationalities’ this new, national federation was “formed to form a more representative Indigenous Nationalities (INs) organization and to facilitate all the issues of right-based development of INs” (the Strategic Operation Plan StOP 2009-13). More specifically, it intends to promote and protect the basic rights of the indigenous peoples who are deprived of their rights being marginalized from the development process and bring them into the mainstream of development process in order to create a fair and equitable society by making collective efforts together with the like- minded organizations of the indigenous peoples. All other organizations only focus and work for the 59 enlisted groups, and “have practice to exclude un-enlisted INs groups, but NGO-FONIN is open to all groups, regardless of their identity or recognition by the government” (StOP 2009-13). From an initial forum called BAKULOCHANA (Bahing, Kulung, Lohorung, Chamling and Nachhiring) representing five non-recognized Kirati groups, which was basically formed to promote the rights of indigenous peoples to natural resources in line with the Article 8 (j) of the Convention on Biological Diversity, NGO-FONIN grew from the forum into a federation and has been contributing to enhance inclusion, equity, social justice empowering marginalized and excluded ethnic groups in cooperation of development partners namely Danish International Development Agency (DanidaHUGOU), Enabling State Programe\Rights Democracy and Inclusion Fund (ESP\RDIF), Action Aid International Nepal(AAN), Asia Indigenous Peoples Pact (AIPP), United Nations Development Program\SPCBN, International Labor Organization (ILO)- Kathmandu, Netherlands Development Organizations (SNV-Nepal) along with the solidarity and coordination of other national and international indigenous and non-indigenous civil society organizations.
NGO Federation of Nepalese Indigenous Nationalities (NGO-FONIN) founded in 2004, is an umbrella organization of indigenous peoples’ organizations (ethnic organizations and NGOs led, managed and run by indigenous peoples/nationalities). Although there were several other national level organizations in existence that dealt directly with Indigenous Nationalities’ this new, national federation was “formed to form a more representative Indigenous Nationalities (INs) organization and to facilitate all the issues of right-based development of INs” (the Strategic Operation Plan StOP 2009-13). More specifically, it intends to promote and protect the basic rights of the indigenous peoples, Women who are deprived of their rights being marginalized from the development process and bring them into the mainstream of development process in order to create a fair and equitable society by making collective efforts together with the like- minded organizations of the indigenous peoples. All other organizations only focus and work for the 59 enlisted groups, and “have practice to exclude un-enlisted INs groups, but NGO-FONIN is open to all groups, regardless of their identity or recognition by the government” (StOP 2009-13). From an initial forum called BAKULOCHANA (Bahing, Kulung, Lohorung, Chamling and Nachhiring) representing five non-recognized Kirati groups, which was basically formed to promote the rights of indigenous peoples to natural resources in line with the Article 8 (j) of the Convention on Biological Diversity, NGO-FONIN grew from the forum into a federation and has been contributing to enhance inclusion, equity, social justice empowering marginalized and excluded ethnic groups in cooperation of development partners namely Danish International Development Agency (DanidaHUGOU), Enabling State Programe\Rights Democracy and Inclusion Fund (ESP\RDIF), Action Aid International Nepal(AAN), Asia Indigenous Peoples Pact (AIPP), United Nations Development Program (UNDP)/SPCBN (Support for Participation in Constitution Building Process in Nepal), International Labor Organization (ILO)- Kathmandu, Netherlands Development Organizations (SNV-Nepal), United Nations Convention on Biological Diversity (UN CBD office Canada) Secretariat Office along with the solidarity and coordination of other national and international indigenous and non-indigenous civil society organizations.
Presently this federation is working under the project of “Strengthening the Participation of Indigenous Peoples particularly the Role and Contribution of Indigenous Women in Sustainable Resource Management” from 1st September 2013 – 31st December 2014, to no cost extension 1st January 2015 to end of June 2015. Similarly, NGO-FONIN (federation) is working with ADB, AIPP, NORAD-AIPP and with Nepal Government, Ministries 
</t>
  </si>
  <si>
    <t>Basanteshowr Galli-33, Dillibazar, Kathmandu Nepal</t>
  </si>
  <si>
    <t>www.ngofonin.org.np</t>
  </si>
  <si>
    <t>ngofonin.2004@gmail.com, ngofonin.2004@yahoo.com</t>
  </si>
  <si>
    <t>+977 1 4417060</t>
  </si>
  <si>
    <t>+977 1 4416454</t>
  </si>
  <si>
    <t>Indigenous nationalities (women, children, disabled and poor communities).</t>
  </si>
  <si>
    <t xml:space="preserve">NGO-FONIN is an umbrella organisation of Indigenous Peoples' (IPs) organisations, which does not implement program activities directly by it. Instead of implementing program, it coordinates, facilitates the member organisations for collective efforts towards ensuring the basic rights of the indigenous peoples (IPs) who are deprived of their rights being marginalized from the so-called mainstream of development process and bring them into the holistic development process in order to create a fair and equitable society by making collective efforts of like-minded organisations of run by the indigenous peoples. In striving to this, NGO-FONIN is organising various activities related to coordination, facilitation, capacity building, and advocacy campaigns. Specifically, it has been involved in the following activities:
1. Regular meeting, coordination with member organisation and like minded organisations, individuals.
2. Support on Organisation Development of member organisations by running training/workshops on Rights-based Approach and advocacy, leadership, Program management (planning, implementation, monitoring), report writing, proposal writing, Social Mobilisation, HIV/AIDS, trafficking, gender issues.
3. Workshop/debate on IPs rights, biodiversity (with coordinating members and other stakeholders/respective authorities)
4. Running Media Advocacy by FM program on Palung FM and Gurans FM in the district level. Specially focus program on the CBD, FPIC.
5. Culture and language protection 
o Organised Ancestors Workshops/conferences on self-identification
o Conducted Vocabulary and Grammar development technical classes
o Conducted Language classes (Kulung, Nachhiring)
6. Income Generation Activities through Cooperative Society.
7. Market linkage, coordination for community products (Produced by poor families)
8. Group organisation and strengthening their capacity (Women, student, cultural groups)
9. Different Trainings are run through linkages, coordination with different relevant organisations (computer, co-operative, sewing/cutting, account)
10. Education campaign on HIV/AIDS and trafficking and rights of infected people (PLWHA)
11. Scholarship support for students from poor families (linkage/self)
12. Regularising Social works by supporting poor guys in their Treatment/Funeral work while they are in dire need in Kathmandu.
13. Organize children's interaction program for their development on different aspects of their lives and run competition program among them in a participatory way.
14. Working with Adibasi Janajati People at various the districts of Nepal.
15. Capacity Building Workshop for Nepal On Traditional Knowledge and Customary Sustainable Use Under Convention on Biological Diversity.
</t>
  </si>
  <si>
    <t>RAJU BIKRAM CHAMLING (RAI)</t>
  </si>
  <si>
    <t>Chabahil-7, Kathmandu, Nepal</t>
  </si>
  <si>
    <t>rajubikram.chamling@gmail.com, kirat_mansung@yahoo.com</t>
  </si>
  <si>
    <t>+977 9851139870</t>
  </si>
  <si>
    <t>He has obtained Master degree in Political Science and Sociology. he is working since establish of NGO-Federation of Nepalese Indigenous Nationalities (NGO-FONIN) from 2004. he was working volunteer 2004 to 2006. then now he is pay staff on the post of Program Coordinator of this office. he has more experienced in the issues indigenous peoples. he has participated national and international training, movement on the issues of indigenous peoples. he has participated many program regional level of the indigenous peoples in the Thailand. similarly he had participated in the program of Expert Mechanism on the Rights of Indigenous Peoples (EMRIP) at 2009 in Geneva Switzerland.
he has close with governmental line agencies. because he is coordinating in the every program of the indigenous peoples activities. mostly he is focusing in the policy level to ensure rights of indigenous peoples. he has good experienced on the lobby and advocacy part in the government level.</t>
  </si>
  <si>
    <t>He was also project coordinator of the Democracy Dialogue Project. which is funded by UNDP. so he has participated many program activities of the UN programs in the Nepal. mostly he is participating in the interaction, meeting of UN office in Nepal.</t>
  </si>
  <si>
    <t>Youth, Education and Culture, Global Partnership for Achieving Sustainable Development, Human Rights, Climate Change, Forests and Biodiversity, Conflict Prevention, Post Conflict Peace Building and the Promotion of Durable Peace, Rule of Law and Governance</t>
  </si>
  <si>
    <t>Coordination with related agencies. organized workshop, training, lobby advocacy programs. similarly close relationship build with government and stakeholders.</t>
  </si>
  <si>
    <t>Asia Pacific Research Network</t>
  </si>
  <si>
    <t>APRN</t>
  </si>
  <si>
    <t>Macroeconomic Policies, Means of Implementation, Global Partnership for Achieving Sustainable Development, Human Rights, Climate Change</t>
  </si>
  <si>
    <t>CED, and other ESCAP meetings</t>
  </si>
  <si>
    <t xml:space="preserve">Enhance capacity building in research, information and advocacy
Provide a venue for information exchange
Facilitate exchange of research experiences, technologies and methods
Provide research, information, and education support to grassroots organizations
</t>
  </si>
  <si>
    <t>The Asia Pacific Research Network (APRN) was established to develop cooperation among alternative research centres of non-government organizations (NGOs) and social movements that work on current development issues affecting the people across the region. Among its primary concerns is to raise capacity in advocacy and education, particularly in the conduct of research and knowledge-sharing activities.
The APRN was established through a process that started in a conference in Canada in 1997, and culminated in its first research conference in Manila in 1999 on the WTO and the impact of trade liberalization on Asian countries.</t>
  </si>
  <si>
    <t>114 Timog Avenue Quezon City Philippines</t>
  </si>
  <si>
    <t>www.aprnet.org</t>
  </si>
  <si>
    <t>secretariat@aprnet.org</t>
  </si>
  <si>
    <t>+632 9277060</t>
  </si>
  <si>
    <t>+632 9276981</t>
  </si>
  <si>
    <t>APRN'S research focus is determined every two years. For 2015-2016, the research themes are militarism, regional integration, and also post-2015 development agenda.</t>
  </si>
  <si>
    <t>-research and advocacy
-lectures, seminars,trainings
-peoples research training
-internship program
-CSO development effectiveness</t>
  </si>
  <si>
    <t>Marjorie Pamintuan</t>
  </si>
  <si>
    <t>114 Timog Avenue QC, Philippines</t>
  </si>
  <si>
    <t>mpamintuan@aprnet.org</t>
  </si>
  <si>
    <t>632 9277060</t>
  </si>
  <si>
    <t>632 9276981</t>
  </si>
  <si>
    <t>Marj is the General Secretary of the Asia Pacific Research Network which is a knowledge-based network of alternative research centers across Asia Pacific that contributes to the capacity development of grassroots movements through research, campaign and advocacy, and skills development.Before being general secretary to APRN, Marj has been part of the environment movement in the Philippines working with communities affected by environmental issues and youth sector.</t>
  </si>
  <si>
    <t>CED and other various ESCAP-hosted meetings</t>
  </si>
  <si>
    <t>Macroeconomic Policies, Climate Change</t>
  </si>
  <si>
    <t>Outreach to CSOs in the region
Contribution to the content needs for engagement</t>
  </si>
  <si>
    <t>Nash Vek</t>
  </si>
  <si>
    <t>PUYM "Nash Vek"</t>
  </si>
  <si>
    <t>Kyrgyzstan</t>
  </si>
  <si>
    <t>Youth, Education and Culture, Sustainable Development Financing, Global Partnership for Achieving Sustainable Development, Human Rights</t>
  </si>
  <si>
    <t>Participated on several round tables.</t>
  </si>
  <si>
    <t>Facilitation of the youth participation in the global processes through integration, education, and information.
Goals are to assist in advancement of the democratic reforms in Kyrgyzstan, lobbying of civil initiatives, assist in sustainable development and participation of youth at decision-making at all levels.</t>
  </si>
  <si>
    <t>PUYM “Nash Vek” "Our Century" registered by the Ministry of Justice of the Kyrgyz Republic on May 4, 2001. Certificate Number: 15372-3300-GS; Code 22,726,186.
PUYM “Nash Vek” "Our Century" has no branches, but has partners in all regions of the country.
Public Association Youth Movement "Our Century" was founded in February 2001 and registered in May of the same year ten initiators and active young people.</t>
  </si>
  <si>
    <t>55 Logvinenko str., Bishkek, Kyrgyzstan</t>
  </si>
  <si>
    <t>www.startup-kg.com</t>
  </si>
  <si>
    <t>nash.vek@gmail.com</t>
  </si>
  <si>
    <t>+996 312 959521</t>
  </si>
  <si>
    <t>Nash Vek have strategic areas:
1) "Budget policy" - through increased transparency and informing the Parliament, Government, Local government and civil society and the media through conducting various types of civil monitoring of the state budget of the Kyrgyz Republic including loans and grants received by the Kyrgyz Republic. Creating a common country of the social network for citizen monitoring through active involvement, the Concerned Citizens of Kyrgyzstan;
2) "Human Rights" – social rollicks and documentary films/
Our organization has worked with government agencies, international donors and partnerships with NGOs.
Our organization since 2005 has experience in conducting research and prepare analytical documents for parliament, Government, Office of the President and MSU.</t>
  </si>
  <si>
    <t xml:space="preserve">Nash Vek held during 2012-2014 a research of the external aid and held a series of discussion and dissemination activities related to the results of our research. They included activities on “Budget policy” to increase transparency and information provision to the national Parliament, local authorities, government, and civil society; the research included several types civil monitoring of the state budget including credits and grants to the Kyrgyz Republic. Series of training was held for public and CSO activists. In 2015 I wrote an article “Analysis of impact of external loans of Kyrgyzstan on effective development” for Reality of Aid.
Nash Vek held series of advocacy and public awareness activities on democratic governance, developed a social video and documental films on Human rights (“Birth of human rights defender”, “Youth problems” ). We showed that Human rights are essential part of sustainable development of the country. We cooperated in this work with MPs, local authorities, with wide range of CSOs in Kyrgyzstan. In 2014 Nash Vek participated in research of Customs data; as a member of the national civil movement we participated in monitoring of the partnership indicators.
</t>
  </si>
  <si>
    <t>Chinara Aitbaeva</t>
  </si>
  <si>
    <t>1834 j.m. Muras Ordo</t>
  </si>
  <si>
    <t>chinaraga@yahoo.com</t>
  </si>
  <si>
    <t>+996 772 228667</t>
  </si>
  <si>
    <t>Chinara Aitbaeva 
Education
2010 –2012 Master AUPKR, Management of NGO
2000-2003 Jurisprudence specialization/Law Department, 
Institute of Training and Staff Prequalification 
Kyrgyz National University by J. Balasagyn
1995 – 1999 Management and tourism development
The Kyrgyz Academy of Tourism 
­ Management of hotel/restaurants administration
­ Tourist service delivery/international internship
Continuous education: 
2011-2012 School of Political Management, AUCA
2010-2011 School of Public Policy, SBDC Consult
2006-2007 “Leadership school”/Interbilim/Study tour on democracy/Poland, Warszawa
Apr., 2008 Internship/Manila, Philippines
Research “Energy export from Central Asia” 
Experience:
2001 – present President/Public Union of “NASH VEK”/ Youth Movement
 Projects: Monitoring of external loans of the KR, Budjet policy, youth entrepreneurship development, youth promotion to governance, Analysis of Youth policy legislation,.
Sep., 07 – present Acting., Director/Public Association “Youth and Children Organizations Union”
2005 – 2009 Editor/Independent youth political paper /“The International Business Links”
2002 Part-time independent correspondent /“The International Business Links”
Trainings conducted:
2005-2007 y.y. Monitoring of external loans, human rights protection, election rights, budget policy in high schools, membership development in non-governmental organizations, business plan, image making. 
Membership:
1. 2014 – present CPDE
2. January 2008-2010 Public Parliament
3. 2008 – present NGO Forum on ADB
4. November 2007 Political Women Club
5. Jan., 2005-09 Youth Movement “KelKel” 
6. May., 2005-2006 Human rights defendant network “Voice of Freedom”
7. 2002 -2003 Complex Bases of Development/Department of Youth Affairs.
Additional skills: 
Languages Kyrgyz-native, English- intermediate, Russian-excellent, Turkish-intermediate 
Personal qualities: Responsibility, communicational abilities, creativity, responsive.</t>
  </si>
  <si>
    <t>I have participated on several round tables provided by local offices</t>
  </si>
  <si>
    <t>Sustainable Development Financing, Global Partnership for Achieving Sustainable Development, Human Rights</t>
  </si>
  <si>
    <t>Active participation.</t>
  </si>
  <si>
    <t>BRAC</t>
  </si>
  <si>
    <t>BRAC is brand and no abbreviation is used but previously was as Building Resource Across Community</t>
  </si>
  <si>
    <t>Poverty Eradication, Food Security and Nutrition/ Sustainable Agriculture, Water and Sanitation, Employment, Decent Work and Social Protection, Youth, Education and Culture, Health and Population Dynamics, Global Partnership for Achieving Sustainable Development, Human Rights, Climate Change, Disaster Risk Reduction, Gender Equality and Women's Rights, Rule of Law and Governance</t>
  </si>
  <si>
    <t>BRAC has consultative status with ECOSOC and regularly attended in the meeting of CSW and played a vital role from NGO sector</t>
  </si>
  <si>
    <t>Our objective is to empower people and communities in situations of poverty, illiteracy, disease and social injustice. Our interventions aim to achieve large scale, positive changes through economic and social programmes that enable men and women to realise their potential.</t>
  </si>
  <si>
    <t>BRAC is a development success story, spreading solutions born in Bangladesh around the world – a global leader in creating opportunity for the world’s poor. What started out as a limited relief operation in 1972 in a remote village of Bangladesh has turned into the largest development organisation in the world. Organising the poor using communities’ own human and material resources, BRAC (formerly Bangladesh Rural Advancement Committee) catalyses lasting change, creating an ecosystem in which the poor have the chance to seize control of their own lives. We do this with a holistic development approach geared toward inclusion, using tools like microfinance, education, healthcare, legal services, community empowerment, social enterprises and BRAC University. Our work now touches the lives of an estimated 135 million people, with staff and BRAC-trained entrepreneurs numbering in the hundreds of thousands, a global movement bringing change to 11 countries in Asia, Africa and the Caribbean.</t>
  </si>
  <si>
    <t>75 Mohakhali, Dhaka-1212</t>
  </si>
  <si>
    <t>http://www.brac.net</t>
  </si>
  <si>
    <t>sheepa.h@brac.net</t>
  </si>
  <si>
    <t>+88029881265 Ext- 3043</t>
  </si>
  <si>
    <t>+88028813453</t>
  </si>
  <si>
    <t xml:space="preserve">Poor &amp; vulnerable women
Adolescent
Children
Migrants
Community people
Street children
Working mother of slum 
Disaster prone people 
</t>
  </si>
  <si>
    <t xml:space="preserve">Microfinance
Education
Health Nutrition &amp; Population 
Community Empowerment
Gender Justice &amp; Diversity
Human Rights and Legal Aid Services
Agriculture and Food Security
</t>
  </si>
  <si>
    <t>Sheepa Hafiza</t>
  </si>
  <si>
    <t>11th Fllor, BRAC Center, 75, Mohakahli, Dhaka-1212</t>
  </si>
  <si>
    <t>Sheepa Hafiza
Director
Gender Justice and Diversity, BRAC
Migration Programme, BRAC
Ms Hafiza joined BRAC in 1990 and is currently the director of the gender justice and diversity and the migration programmes. Ms Hafiza is widely recognised for her expertise in areas ranging from social communication and policy advocacy, organisational change process, human resource management and development, gender justice and empowerment, and on the rights of labour migrants. She also has expertise in the area of cross-cutting organisational development, and programme development. 
She serves in a number of national and international leadership roles, for example as an advisor to the UN secretary general on the Peace Building Fund; member of the civil society advisory group of UN Women, Bangladesh; member of the governing body of Bangladesh Public Administration Training Centre (BPATC); a trustee board member of the government’s national women and children development implementation and evaluation committee.
Ms Hafiza received the Communication for Sustainable Social Change Award in 2010 from the University of Massachusetts, Amherst, USA for her groundbreaking work on sustainable social communication on extreme poverty and public health challenges like TB. She was also awarded for her contribution in gender work in 2007 and on human development management in 2008. She co-authored the BRAC technical manual and has also facilitated numerous seminars, workshops, and lectures related to organisational culture and development, ethical fitness, public policy, VAWG, rights of migrants, institution-level management and leadership courses nationally and internationally. She has been published in several national dailies, magazines and books on organisational development, gender and rights.
Ms Hafiza obtained an MA in intercultural and international management as well as a post-graduate diploma in NGO leadership and management from SIT Graduate Institute, USA. She also completed an MA with honours in public administration from the University of Dhaka.</t>
  </si>
  <si>
    <t>She serves in a number of national and international leadership roles, for example as an advisor to the UN secretary general on the Peace Building Fund; member of the civil society advisory group of UN Women. And she is also regularly participating in the ECOSOC coordinated CSW meeting and contribute from NGO sector.</t>
  </si>
  <si>
    <t>Employment, Decent Work and Social Protection, Human Rights, Climate Change, Gender Equality and Women's Rights, Conflict Prevention, Post Conflict Peace Building and the Promotion of Durable Peace</t>
  </si>
  <si>
    <t>She is a feminist activist having working experiences of more that 23 years in the field of development and very vocal about the rights of vulnerable and poor women. She can contribute with two different aspects; one is with real life experiences (from the reality of field) and another is strategic level contribution. And at the same time having the working experience as advisor the the UN Peace Building Fund added extra value to her expertise.</t>
  </si>
  <si>
    <t>Save the Children</t>
  </si>
  <si>
    <t>SCI</t>
  </si>
  <si>
    <t>Singapore</t>
  </si>
  <si>
    <t>Poverty Eradication, Employment, Decent Work and Social Protection, Youth, Education and Culture, Health and Population Dynamics, Sustained and Inclusive Economies, Sustainable Development Financing, Means of Implementation, Global Partnership for Achieving Sustainable Development, Human Rights, Regional and Global Governance, Disaster Risk Reduction, Conflict Prevention, Post Conflict Peace Building and the Promotion of Durable Peace, Children's rights</t>
  </si>
  <si>
    <t>Save the Children engages with the UN at all level: national, regional and international level. Save the Children has offices in New York and in Geneva, specifically engaging with various UN process (SDGs, Universal Periodic Review, Human Rights Council, etc....). The Asia regional office (based in Singapore) engages with UN ESCAP processes and with regional offices of UN agencies (like UNICEF). At country level, the 15 Country Offices of Save the Children engages on regular basis with the UN Resident Coordinator and the UN agencies</t>
  </si>
  <si>
    <t>Save the Children's main objective is to inspire breakthroughs in the way to world treats children and achieving immediate and lasting change in children's lives.</t>
  </si>
  <si>
    <t>Save the Children was founded in 1919 in England. The organisation now works in 120 countries around the world. In Asia, Save the Children works in 18 countries of developing and developed Asia, with programmes and advocacy work focusing on children, and more specifically on health/nutrition, education, child protection and child rights governance.</t>
  </si>
  <si>
    <t>Save the Children - Asia regional office - 352 Tanglin Road - Tanglin International Centre - #03-01 Strathmore Building - Singapore 247671</t>
  </si>
  <si>
    <t>www.savethechildren.net</t>
  </si>
  <si>
    <t>michel.anglade@savethechildren.org</t>
  </si>
  <si>
    <t>+ 65 65113160</t>
  </si>
  <si>
    <t>Save the Children focus on children</t>
  </si>
  <si>
    <t>Health and nutrition; education; child poverty; child protection; child rights governance; response to disasters; campaign and advocacy for better practices and policies to fulfil children's rights.</t>
  </si>
  <si>
    <t>Michel Anglade</t>
  </si>
  <si>
    <t>Save the Children - Asia Regional Office - 352 Tanglin Road - #03-01 Strathmore Building - Singapore 247671</t>
  </si>
  <si>
    <t>Michel Anglade is Save the Children Campaigns and Advocacy Director for Asia. In his role, Michel leads Save the Children's advocacy and policy work at the regional level. He also supports Save the Children's Country Offices across Asia for their campaigns and advocacy work</t>
  </si>
  <si>
    <t>15 years of engagement in participation to inter-agencies coordination meeting and processes, at country and at regional levels.</t>
  </si>
  <si>
    <t>Poverty Eradication, Youth, Education and Culture, Health and Population Dynamics, Sustainable Development Financing, Means of Implementation, Global Partnership for Achieving Sustainable Development, Regional and Global Governance, Disaster Risk Reduction</t>
  </si>
  <si>
    <t>Save the Children's regional engagement is driven by ensuring that children's voices and children's rights are being recognised and valued in regional processes.</t>
  </si>
  <si>
    <t>IBON International Foundaiton, Inc.</t>
  </si>
  <si>
    <t>IBON International</t>
  </si>
  <si>
    <t>Food Security and Nutrition/ Sustainable Agriculture, Macroeconomic Policies, Means of Implementation, Global Partnership for Achieving Sustainable Development, Human Rights, Sustainable Consumption and Production (Including Chemical and Waste), Climate Change</t>
  </si>
  <si>
    <t>United Nations Conference on Sustainable Development (Rio+20), 20-22 June 2012
High-Level Panel Post-2015 Report Presentation, 31 May 2013
Major Groups and other Stakeholders Briefing - I, 20 September 2013
Advancing Regional Recommendations on Post-2015 - A Dialogue between Civil Society, Governments and UN Representatives, 22 September 2013
Major Groups and other Stakeholders Briefing - II, 22 September 2013
High-level meeting of the General Assembly on disability and development, 23 September 2013
High-level event on the Millennium Development Goals and Post-2015 Development Agenda, 25 September 2013
Intersessional Meeting between Major Groups and other stakeholders and the Open Working Group on SDGs, 22 November 2013
High-level meeting of the GA to be known as the World Conference on Indigenous Peoples, 22-23 September 2014
Third UN World Conference on Disaster Risk Reduction, 14-18 March 2015</t>
  </si>
  <si>
    <t>Our mission is to contribute to capacity development of people’s movements for human rights and democracy.</t>
  </si>
  <si>
    <t>IBON International is a service institution with an international character and scope of work.
We advocate social justice and social transformation through knowledge building, knowledge sharing, and by performing a broad range of related capacity development functions.
In our advocacy, we cooperate mainly with social movements and civil society constituencies in all regions of the world, especially in the global South and among marginalised groups.
We work with a broad range of CSOs, directly and through networks and partnerships, in building consensus on development issues. We help them bring this consensus to wider global arenas through engagement in international processes.</t>
  </si>
  <si>
    <t>3F IBON Center 114 Timog Ave. Quezon City 1103 Philippines</t>
  </si>
  <si>
    <t>http://www.iboninternational.org/</t>
  </si>
  <si>
    <t>international@iboninternational.org</t>
  </si>
  <si>
    <t>We aim, as our long-term goal, to contribute to building global mass movements of oppressed and marginalised peoples, to challenging neoliberal globalisation, war and all forms of oppression, and to advancing people’s individual and collective rights, democracy, social justice and equality, ecological sustainability and liberation.
In pursuance of this long-term goal, IBON International defines and pursues a set of strategic objectives from one planning period to the next.
On that basis, we continually reach out to people in all regions, seek and develop partnerships, advance our advocacies, and strengthen our own internal capacity.</t>
  </si>
  <si>
    <t>Currently, our programs’ scope of work are defined in terms of the following themes, which necessarily overlap while they have their own specific focus and objectives:
Sustainable Development
Aid and Development Effectiveness
Agriculture and Rural Development 
Climate Justice and Environment
Apart from these broadly defined areas of concern, IBON International also takes up more specific areas of work, which we treat as portfolio concerns.
Apart from its regular programs, IBON International also pursues various initiatives in response to specific needs and advocacies. At present, we maintain the following initiatives:
Consortium for People's Development - Disaster Response
Adopt-A-School Program
IBON Institute for International Development
Institute of Political Economy 
IBON International thrives in working collaboratively with civil society organisations (CSOs) and other development actors through networks and partnerships. We view networking and partnership as a basic and consistent approach in our many areas of work. 
Within each network or partnership, we consistently observe principles of democratic consensus, apply democratic systems of network animation, and strike a balance among various network interests that enhances mutual respect and common benefit.
The networks that we closely work with are the following:
CSO Partnership for Development Effectiveness (CPDE)
Campaign for People’s Goals (CPG)
People’s Coalition on Food Sovereignty (PCFS)
People’s Movement on Climate Change (PMCC)
Reality of Aid Network (ROA)
Asia Pacific Research Network (APRN)
We also work in partnership with the following:
International Women’s Alliance (IWA)
International Migrants Alliance (IMA)
Indigenous Peoples Movement for Self-Determination and Liberation (IPMSDL)
Asia Indigenous Peoples Network on Extractives and Energy
International Fisherfolk and Fish Workers’ Coalition (IFWC)
International League of People’s Struggles (ILPS)
International Campaign to Confront Crisis and War (RESIST)
Foro Internacional Democracia y Cooperacion
Water for the People Network (W4PN)
IBON Foundation</t>
  </si>
  <si>
    <t>Paul L Quintos</t>
  </si>
  <si>
    <t>3F IBON Center 114 Timog Ave. Quezon City</t>
  </si>
  <si>
    <t>pquintos@iboninternational.org</t>
  </si>
  <si>
    <t>Paul L. Quintos is currently the Program Manager of IBON International Foundation, Inc. – a non-stock, non-profit development institution committed to serve the marginalized sector through various program in research-education-information and advocacy. He was also the Executive Director of the Ecumenical Institute for Labor Education and Research, Inc. (EILER) – an independent non-governmental organization that provides trainings, seminars and research services to workers to advance genuine and progressive unionism in the Philippines. He is a former research associate at the Philippine Institute for Development Studies of the National Economic and Development Authority (NEDA-PIDS) and a lecturer at the University of the Philippines. He obtained his Masters degree (MSc.) in Development Studies from the London School of Economics (LSE) and his Bachelors degree (BS.) in Statistics from the University of the Philippines. He has been an educator and organizer in the progressive labor movement in the Philippines for over a decade.</t>
  </si>
  <si>
    <t>Mr. Paul Quintos is the Program Manager of IBON International, an NGO whose participation the SDG/Post-2015 development agenda work he has led since the preparations for Rio+20. He has spoken, written and been involved in the drafting of instruments dealing with Means of Implementation and Global Partnerships in the Post-2015 development agenda. This has been done, by among other activities, his constructively working with State delegates to encourage the strongest SDG document possible. He is also the official representative of AP-RCEM and Campaign for Peoples Goals for Sustainable Development and have strong links to mass movements and grassroots. He is an experienced public speaker.</t>
  </si>
  <si>
    <t>Macroeconomic Policies, Sustainable Development Financing, Means of Implementation, Global Partnership for Achieving Sustainable Development, Sustainable Consumption and Production (Including Chemical and Waste)</t>
  </si>
  <si>
    <t>EquityBD/COAST</t>
  </si>
  <si>
    <t>Equity and Justice Working Group Bangladesh / Coastal Association on Social Transformation</t>
  </si>
  <si>
    <t>Poverty Eradication, Food Security and Nutrition/ Sustainable Agriculture, Water and Sanitation, Employment, Decent Work and Social Protection, Health and Population Dynamics, Sustained and Inclusive Economies, Macroeconomic Policies, Sustainable Development Financing, Global Partnership for Achieving Sustainable Development, Human Rights, Regional and Global Governance, Climate Change, Disaster Risk Reduction, Forests and Biodiversity, Rule of Law and Governance</t>
  </si>
  <si>
    <t>No accreditation, As we are the vice chairperson of BNNRC, BNNRC has consultative status in ECOSOC</t>
  </si>
  <si>
    <t>We have already participated in four UNESCAP organized regional conference on Post 2015 and Sustainable Development discourse and as a part of RECM during the period of 2013 and 2014. I have also participated in UN meetings in New York as on MDG review as a part of GCAP (Global Campaign Against Poverty).</t>
  </si>
  <si>
    <t>EquityBD (www.equitybd.org) is the program component of COAST (www.coastbd.org) for networking, campaign and advocacy. COAST is registered with NGO Affairs Bureau of Prime Minister's Office of Government of Bangladesh. COAST objectives is to facilitate sustainable livelihood development of coastal poor in Bangladesh with the promotion of active citizenry. EquityBD objective is to do policy research, campaign and advocacy on the issue to promote equality, human rights and democratic culture through linking, mobilization and alliance building in local, national and international level.</t>
  </si>
  <si>
    <t>COAST has came out as national NGO since 1998, out of Action Aid project working in remote Bhola island of Bangladesh since 1984. At present it is working 8 coastal districts of Bangladesh which is in the verge of climate change impacts. At present it is directly supporting around 120 thousands coastal poor families, and through other programs it is covering around 1000 thousand families. COAST has the partnership with Government of Bangladesh, European Union, UKAID, UNICEF, WFP, Stromme Foundation Norway, PKSF - A micro finance whole sale lending body, IFAD, The Asia Foundation and Oxfam. COAST has the micro finance operation licence from the Bangladesh Bank - central bank of Bangladesh. COAST believes in integration of right based approach (RBA) with micro finance operation, so that it has enable the sustainable operation of core programs (rural financing, primary health care, disaster management, institution building and social mobilization, and advocacy) with little donor support.
In respect of accountability and quality management COAST has got two time certification from HAP a Geneva based NGO coalition to promote quality management and accountability, after intensive field audit done by qualified international auditors, present certification age will be ended on 2018. It is also the member of ICVA and ALNAP, these are the NGO alliances for humanitarian accountability and learning in global level.
As it is mentioned EquityBD is the program component of COAST for networking, campaign and advocacy, In this respect it is involved in campaign related to climate justice, economic justice, tax Justice, Post 2015 discourse, credible civil society building, EquityBD believes in positive engagement with government and political high level policy makers. Simultaneously it also maintain relation with media and others for building critical mass. In this relation it has membership in APRN Philippines, JSAPMDD-Philippines, Reality of Aid, LDC Watch, SAAPE, Social Watch, Global Alliance for Tax Justice (GATJ). Fiscal and Tax Justice Alliance Asia (FTJA).</t>
  </si>
  <si>
    <t>1st Floor, Metro Melody, House 13, Road 2, Shaymoli, Dhaka 1207, Bangladesh</t>
  </si>
  <si>
    <t>www.coastbd.org / www.equitybd.org</t>
  </si>
  <si>
    <t>reza@coastbd.org</t>
  </si>
  <si>
    <t>+88028125181, +88028154673,</t>
  </si>
  <si>
    <t>It is already mentioned in organizational objectives.</t>
  </si>
  <si>
    <t>It is already mentioned in organizational brief.</t>
  </si>
  <si>
    <t>M Rezaul Karim Chowdhury</t>
  </si>
  <si>
    <t>Grand Ruby, House 13/2, Road 2, Shaymoli, Dhaka 1207, Bangladesh</t>
  </si>
  <si>
    <t>I am the Executive Director of COAST and the Chief Moderator of EquityBD. 
I have post graduation degree Master of Arts on Sociology with Honors from University of Chittagong, I got Chancellor Gold Medal from the University. I have management and planning diploma from University of Copenhagen and, University of Philippines Las Banos (UPLB). 
I have worked in a DAINDA and European Commission project in Bangladesh as a Coordinator and up to Adviser position all most 9 years, since 1982. And until now I have the experiences of 33 years in development management.
I was also in governing board of HAP an international NGO allience to promote quality management and accountability for around 6 years. I am also Vice Chairperson of BNNRC and NGO coalition working for radio and communication in Bangladesh, the organization has ECOSOC consultative status. I am also the governing board member of Credit and Development Forum (CDF) a larger network in Bangladesh. I was also Treasurer of Global Alliance for Tax Justice (GATJ) and presents in international coordination committee member. I am also regional coordination committee member of Fiscal and Tax Justice Alliance Asia (FATJA).</t>
  </si>
  <si>
    <t>I have participated in following UN meeting as civil society representatives;
- during 2010 as GCAP representative in respect of MDG review in UN New York, 
- during 2007 to 2014 participated in all Conference of Parties of UNFCCC as government delegation members or as NGO observer,
- participated in HLP meeting with civil socity in Bali Indonesia during 2013,
- participated in four UNESCAP organized four ministerial or conference as a part of RECM on Post 2015 discourse and Sustainable Development.</t>
  </si>
  <si>
    <t>Poverty Eradication, Food Security and Nutrition/ Sustainable Agriculture, Water and Sanitation, Health and Population Dynamics, Sustained and Inclusive Economies, Macroeconomic Policies, Sustainable Development Financing, Means of Implementation, Global Partnership for Achieving Sustainable Development, Human Rights, Regional and Global Governance, Climate Change, Disaster Risk Reduction, Forests and Biodiversity, Conflict Prevention, Post Conflict Peace Building and the Promotion of Durable Peace, Rule of Law and Governance</t>
  </si>
  <si>
    <t>I can contribute especially in respect of sustainable financing in development and public participatory system on monitoring of the SDGs.</t>
  </si>
  <si>
    <t>Action Group on Erosion, Technology and Concentration</t>
  </si>
  <si>
    <t>ETC Group</t>
  </si>
  <si>
    <t>Means of Implementation</t>
  </si>
  <si>
    <t>Rio+20 processes at the global, regional and national levels
UNGA Technology Dialogues in New York</t>
  </si>
  <si>
    <t>ETC Group works to address the socioeconomic and ecological issues surrounding new technologies that could have an impact on the world’s poorest and most vulnerable people. We investigate ecological erosion (including the erosion of cultures and human rights); the development of new technologies (especially agricultural but also other technologies that work with genomics and matter); and we monitor global governance issues including corporate concentration and trade in technologies.</t>
  </si>
  <si>
    <t>ETC Group is...
Dedicated to the conservation and sustainable advancement of cultural and ecological diversity and human rights. To this end, ETC Group supports socially responsible developments of technologies useful to the poor and marginalized and we address international governance issues and corporate power.
Working in partnership with other CSOs for cooperative and sustainable self-reliance within disadvantaged societies, by providing information and analysis of socioeconomic and technological trends and alternatives. This work requires joint actions in community, regional, and global fora.
Developing strategic options based on research and analysis of technological information (particularly but not exclusively plant genetic resources, biotechnologies and biological diversity), and in the development of strategic options related to the socioeconomic ramifications of new technologies.
Focused on global and regional (continental or sub-continental) levels. ETC Group supports partnerships with community, national, or regional CSOs, but does not make grants or funds available to other organizations. We do not have members.</t>
  </si>
  <si>
    <t>P.O. Box 81630 Davao City 8000 Philippines</t>
  </si>
  <si>
    <t>http://www.etcgroup.org</t>
  </si>
  <si>
    <t>neth@etcgroup.org</t>
  </si>
  <si>
    <t xml:space="preserve">We operate at the global political level. We work closely with partner civil society organizations (CSOs) and social movements, especially in Africa, Asia and Latin America.
</t>
  </si>
  <si>
    <t>ETC Group supports socially responsible developments of technologies useful to the poor and marginalized and we address international governance issues and corporate power.
ETC works in partnership with other CSOs for cooperative and sustainable self-reliance within disadvantaged societies, by providing information and analysis of socioeconomic and technological trends and alternatives. This work requires joint actions in community, regional, and global fora.
ETC develops strategic options based on research and analysis of technological information (particularly but not exclusively plant genetic resources, biotechnologies and biological diversity), and in the development of strategic options related to the socioeconomic ramifications of new technologies.
ETC Group supports partnerships with community, national, or regional CSOs, but does not make grants or funds available to other organizations.</t>
  </si>
  <si>
    <t>Elenita Daño</t>
  </si>
  <si>
    <t>Lots 2-6 Daffodil Street, Ruby Homes Phase 3, Catalunan Grande, Davao City 8022 Philippines</t>
  </si>
  <si>
    <t>Elenita “Neth” Dano is Asia Director of the Action Group on Erosion, Technology and Concentration (ETC Group) based in Davao City, southern Philippines. She joined the ETC Group in July 2009. She is a researcher who has done in-depth analysis and published work on various issues in agriculture, plant genetic resources and climate change in developing countries, particularly in Southeast Asia. Neth earned her Bachelors’ degree in Development Studies (cum laude) from the University of the Philippines in October 1987. She dabbled with Law in the same university for a semester in 1989, but ended up completing her Master’s degree in Community Development in 1994.</t>
  </si>
  <si>
    <t>Neth has participated in various UN processes in the past 25 years, particularly in the CBD, FAO, UNEP, UNFCCC, ESCAP and the defunct CSD at the international and regional levels as NGO and as part of the official delegation of the Philippines. She is the first representative of environment non-governmental organizations (ENGOs) in the Advisory Board to the Climate Technology Centre and Network (CTCN) that serves as the operational arm of the Technology Mechanism of the UNFCCC. She represented the NGOs in the Advisory Group on International Environmental Governance (AG-IEG) of UNEP&gt;</t>
  </si>
  <si>
    <t>I can contribute in analyzing development trends and issues in the region, and help in writing policy documents.</t>
  </si>
  <si>
    <t>Centre for Community Economics and Development Consultants Society</t>
  </si>
  <si>
    <t>CECOEDECON</t>
  </si>
  <si>
    <t>S W A R A J F-159-160, Sitapura Industrial &amp; Institutional Area, Jaipur - 302 022 Rajasthan, India</t>
  </si>
  <si>
    <t>www.cecoedecon.org.in</t>
  </si>
  <si>
    <t>cecoedecon@gmail.com</t>
  </si>
  <si>
    <t>Ajay Kumar Jha</t>
  </si>
  <si>
    <t>G-30, 1st Floor, Lajpatnagar-3, New Delhi</t>
  </si>
  <si>
    <t>k.ajay.j@gmail.com</t>
  </si>
  <si>
    <t>IPPF South Asia</t>
  </si>
  <si>
    <t>Youth, Education and Culture, Health and Population Dynamics, Human Rights, LGBTIQ Rights</t>
  </si>
  <si>
    <t xml:space="preserve">UNESCAP - 6th Asia pacific Conference on Population and Development 
UNESCAP - HIV Intergovernmental meeting 
UNESCAP - Beijing platform of action review 
CSO steering committee member 
</t>
  </si>
  <si>
    <t xml:space="preserve">To promote and defend the Sexual Reproductive Health and Rights (SRHR). This includes building public, private and financial support for SRHR through intensified efforts for advocacy and communications.
To double the number of SRH services provided between 2010 and 2015 by being an enabler of services, increasing scale of services by establishing technical hubs, social franchisees and social marketing network to meet the needs of the most disadvantaged and socially excluded groups.
To strengthen systems and processes of IPPF member associations to increase efficiency and effectiveness.
</t>
  </si>
  <si>
    <t>IPPF is the global service provider and leading advocate of sexual reproductive health and rights. IPPF strives for a world in which all women, men and young people have access to the sexual and reproductive health information and services they need; a world in which sexuality is recognised both as a natural and precious aspect of life and as a fundamental right; a world in which choices are fully respected and where stigma and discrimination have no place.
IPPF aims to improve the quality of life of individuals by providing and campaigning for sexual and reproductive health and rights through advocacy and services, especially for poor and vulnerable people. The Federation defends the right of all people to enjoy sexual lives free from ill health, unwanted pregnancy, violence and discrimination.​</t>
  </si>
  <si>
    <t>C 139 Defence Colony New Delhi 110024</t>
  </si>
  <si>
    <t xml:space="preserve">www.ippfsar.org </t>
  </si>
  <si>
    <t>schoudhury@ippfsar.org</t>
  </si>
  <si>
    <t>Women, Young people, Men, LGBTQI.</t>
  </si>
  <si>
    <t>IPPF core areas of work is Advocacy, Access to services, Young People, Safe abortion and HIV AIDS, IPPF provide sexual and reproductive health services through its Member Associations in the 9 countries of South Asia in the clinics set up in remote places. There are also outreach programs where service providers generate awareness within community groups, provide doorstep services and create demand for clinic based services as well. 
IPPF advocates within national, regional and global organizations and governments, parliamentarians on sexual rights as human rights.</t>
  </si>
  <si>
    <t>Susmita Choudhury</t>
  </si>
  <si>
    <t>56 Bidhan pally Flat 1B Naktala Bunty Bridge</t>
  </si>
  <si>
    <t>susmitachoudhury@rediffmail.com</t>
  </si>
  <si>
    <t>Susmita Choudhury is a Post Graduate in Sociology with 14 years of experience working with women, children and young people right to health, participation and protection. Susmita has a Diploma in Child Rights Law and have extensive experience working with children and young people. Susmita is an advocate on gender equality, child rights and have been working in collaboration with UN agencies and other INGOS promoting rights as development within Government and Parliamentarians.</t>
  </si>
  <si>
    <t xml:space="preserve">6th Asia Pacific Conference on Population and Development
HIV Intergovernmental meeting
Beijing Platform Of Action +20 review (preparatory meeting with member states and the final meet)
CSO steering committee member at UNESCAP (social development division)
</t>
  </si>
  <si>
    <t>Youth, Education and Culture, Health and Population Dynamics, Human Rights, Gender Equality and Women's Rights</t>
  </si>
  <si>
    <t>Session on health 
Paper submission on health and human rights</t>
  </si>
  <si>
    <t>Women Forum for Women in Nepal</t>
  </si>
  <si>
    <t>WOFOWON</t>
  </si>
  <si>
    <t>Asia-Pacific Civil Society Forum on Sustainable Development and Asia-Pacific Forum on Sustainable Development, 2014
Asia Pacific Beijing +20 Civil Society Forum,2014</t>
  </si>
  <si>
    <t xml:space="preserve">a.To extend and strengthen organization of women working in the entertainment and informal sectors (dance restaurant, duet restaurant, cabin restaurant, open restaurant, massage parlor).
b.To create an enabling environment for self advocacy to achieve rights and end violence and labor exploitation against women workers. 
c.To facilitate for women’s collective leadership development and capacity development.
d.To organize time relevant awareness programs to ensure women workers’ human rights, labor rights and health rights.
e.Lobbying and advocacy for labor rights and social security of women working in the entertainment and informal sectors. 
f.To provide necessary support to women, girls and girl children, affected by internal trafficking or migrated and doing risky labour in the entertainment and informal sectors.
g.To conduct business skills based training in coordination and collaboration with related institutions for capacity development of women workers.
h.Coordination and collaboration with national and international organizations and networks sharing common objectives.
</t>
  </si>
  <si>
    <t>Women Forum for Women in Nepal (WOFOWON) is a non-government organization working to ensure rights of women working in the informal and entertainment sectors. It was established in the initiation of women working in the same sector in 2008. Since then, it has been working to ensure human rights, labor rights, right to live with dignity and freedom of women working in this sector. WOFOWON works against all kinds of discrimination, suppression, injustices, labor exploitation, oppression, physical and sexual harassments done to women working in informal and entertainment sectors. It is also the first organization established by the women working in the same sector to work collectively against the discrimination to ensure labor rights.</t>
  </si>
  <si>
    <t>Gongabu-29, Kathmandu, Nepal</t>
  </si>
  <si>
    <t>www.facebook.com/wofowon</t>
  </si>
  <si>
    <t>wofowon@gmail.con</t>
  </si>
  <si>
    <t>WOFOWON works for the preservation, protection and promotion of human rights of Women, young girls, and girl children who are doing risky work in the informal and entertainment sectors and for the unification of workers to ensure the labor rights through various activities.
With a right based, participatory and feminist approach, our main focus is women empowerment,unification and advocacy for ensuring all the rights.</t>
  </si>
  <si>
    <t>WOFOWON has been launching various campaigns on labor rights, safe migration, anti-trafficking, and campaigns along with activities against violence women health’s right and services, since its establishment.The major activities include awareness raising, group formations, empowerment, support, networking, skill development and capacity building programs,lobby/advocacy and pressurization programs. Also, it has been involved on the various research work.</t>
  </si>
  <si>
    <t>Sushmita Mali</t>
  </si>
  <si>
    <t>Pepsi-cola-35, Kathmandu, Nepal</t>
  </si>
  <si>
    <t>Program.wofowon@gmail.com</t>
  </si>
  <si>
    <t>Currently I am working in a Non-Government Organization - Women Forum for Women in Nepal (WOFOWON) (since 1st February, 2014) as a Program Coordinator; coordinating the capacity development and advocacy programs which involved learning and being a part of various aspects of women right movement, led by women working in the informal and entertainment sectors. In this position, I am responsible for planning, organizing, coordinating, managing, monitoring and evaluating as well as proposal writing and periodic reporting various projects and program activities, filing and documentation (meeting minutes, invitation letters, press release, social media updates, etc.), content editing of various IEC materials (Information, Education and Communication), communicating with donor organizations and other human right organizations, translation. Besides, I'm involved in compilation of national level CSO reporting on UPR (Universal Periodic Review) and ESCR (Economic, Social and cultural Rights) and actively involved in the awareness rising cultural campaign of WOFOWON and taking the responsibility as the secretary of the cultural campaigns group since September, 2014. Also, comprehending and carrying out the responsibility of the coalition on Right to mobility of women and safe migration; being the focal person. 
(Moreover, role of coordination for data collection for the ongoing research on enhancing access to information on safer migration for the women and girls working in the informal and entertainment sectors in Kathmandu valley by Campaign For Rights Network)</t>
  </si>
  <si>
    <t>Asia-Pacific Civil Society Forum on Sustainable Development and Asia-Pacific Forum on Sustainable Development (2014)</t>
  </si>
  <si>
    <t>The participation in the meetings and the forum will develop understanding on engagement mechanism and strategy intervention, build and boost up thinking and understanding about various international human rights mechanisms and insight about diverse issues around the Asia Pacific Region, and mechanisms for national as well as international advocacy. In individual as well as organizational level will be a platform to represent and contribute towards adding up feminist perspective in analyzing and raising the issues of women, in a feminist framework and woman’s perspective. It will be helpful to frame more effective programs through the insight gained.</t>
  </si>
  <si>
    <t>Global Call to Action against Poverty Youth Southeast, East, North, Central Asia and the Pacific</t>
  </si>
  <si>
    <t>GCAP Youth SENCAP</t>
  </si>
  <si>
    <t>Poverty Eradication, Food Security and Nutrition/ Sustainable Agriculture, Employment, Decent Work and Social Protection, Youth, Education and Culture, Human Rights, Climate Change, Forests and Biodiversity, Gender Equality and Women's Rights, LGBTIQ Rights</t>
  </si>
  <si>
    <t>ECOSOC, via CIVICUS</t>
  </si>
  <si>
    <t>Actively engage with several UN forums, such as UN General Assembly, UN Framework Convention on Climate Change COP 13/15/16, ILO Conference on Indonesian Decent Work 2009, UNESCO International Youth Forum 2009, ABCDE OECD/World Bank Conference 2011, UNCSD 2012/Rio+20, FAO International Forest Forum 2013, UN ESCAP AP Forum on SD 2014, UN ESCAP Consultation of Accountability on SD 2014, 70th UN ESCAP Commission, UN Regional Conference on Gender Equality and Women Empowerment Beijing+20 Review</t>
  </si>
  <si>
    <t>Challenging the institutions and processes that perpetuate poverty and inequality across the world to defend and promote human rights, gender justice, social justice and security needed for survival and peace." We, the GCAP movement, will not rest until we defeat the underlying and structural causes that impoverish and exclude large sections of the population, including women, indigenous peoples, minorities, children, youth, persons with different abilities, people of different sexual orientations, workers, dalits and displaced persons, amongst others.</t>
  </si>
  <si>
    <t>The Global Call to Action Against Poverty (GCAP) is a southern-led movement that challenges the structures and institutions that perpetuate poverty and inequality.
GCAP is one of the world's largest civil society networks, with National Coalitions and Constituency Groups in more than eighty countries.
National Coalitions and Constituency Groups, which are the base for action, collaborate on regional and global campaigns.Our constituents include women, youth and socially excluded movements, NGO platforms, community and faith groups, international NGOs and others who call for action from world leaders to meet their promises to end poverty and inequality. 
GCAP Youth SENCAP was establish as a desk for Children and Youth Task Force (CYTF) as an integrated of GCAP Global to address the children, adolescent, and youth issues within Southeast, East, North, Central Asia and the Pacific.</t>
  </si>
  <si>
    <t>GCAP Youth SENCAP c/o The Youth Ambassador JL Raya Tengah No 15 (006/009) Kampung Tengah, Kramat Jati, Jakarta Timur 13540, Indonesia</t>
  </si>
  <si>
    <t>www.whiteband.org</t>
  </si>
  <si>
    <t>gcap.youth.sencap@gmail.com</t>
  </si>
  <si>
    <t>GCAP works for social justice, against a backdrop of obscene inequality, both within and between countries. We envision a world where economies create prosperity for all and not a select few, where governments, people and the private sector respect and treasure the planet so that it will be habitable not just for us but for generations to come</t>
  </si>
  <si>
    <t>Public campaign, social media campaign, capacity building (conducting seminar/forum/conference/fgd/public hearing), outreach program (engagement during negotiation within UN meetings, local/national/regional/international conferences), network strategic meetings (national/regional/international coalition meetings), advocacy (local/national/regional/international).</t>
  </si>
  <si>
    <t>Rudolf Bastian Tampubolon</t>
  </si>
  <si>
    <t>JL Raya Tengah No 15 (006/009) Kampung Tengah, Kramat Jati, 13540, Indonesia</t>
  </si>
  <si>
    <t>bastiangerard2003@gmail.com</t>
  </si>
  <si>
    <t>Bastian is young person who has been engaged with several social work since 2004. He started as volunteer for Queer Film Festival until he was recruited by an LGBT organization in Indonesia that works for advocacy. In 2007, he joined the national youth forum on MDGs that brought him to the international advocacy work with other youth from Southeast, East, North, Central Asia and the Pacific in creating of GCAP Youth SENCAP. And since 2007 also, he is actively engaged with climate justice activist to advocate the climate change issue, especially in the global level. After 2012, he has involved in Sustainable Development issue that brought him until now as one of LGBTIQ Focal Point to Asia - Pacific Regional CSO Engagement Mechanism to serve his role by May 2015.</t>
  </si>
  <si>
    <t>He mostly engaged with several International Forum including UN meetings, from COP13 in Bali as youth representative from Indonesian CSO, ILO International Conference on Decent Work in Indonesia as youth speaker, COP 15 &amp; COP 16 as official youth delegate to Indonesian Government, ABCDE OECD/World Bank Conference as official youth delegate to Indonesian Government, UN CSD 2012 / Rio+20 as official youth delegate to Indonesian government, As Steering Committee to OWG 12 &amp; OWG 13 of UN DESA, APFSD 2014 UN ESCAP, Accountability Consultation on SD UN ESCAP 2014, Beijing+20 UN WOMEN 2014, 70th session of ESCAP 2014</t>
  </si>
  <si>
    <t>Poverty Eradication, Employment, Decent Work and Social Protection, Youth, Education and Culture, Human Rights, Climate Change, Oceans and Seas, Forests and Biodiversity, Gender Equality and Women's Rights, Conflict Prevention, Post Conflict Peace Building and the Promotion of Durable Peace, LGBTIQ Rights</t>
  </si>
  <si>
    <t>He has passion to work voluntarily with his colleagues within his network. Also his vision to see the improved of social justice, especially in promoting sustainable development issues and sexual rights among youth and LGBTI groups in global level. He can assist the advocacy works and outreach programs, including the negotiation those are being discussed during UN meetings as well as in the national/regional level.</t>
  </si>
  <si>
    <t>AWAZ Foundation Pakistan:Centre for Development Services</t>
  </si>
  <si>
    <t>AWAZCDS-Pakistan</t>
  </si>
  <si>
    <t>Poverty Eradication, Water and Sanitation, Youth, Education and Culture, Health and Population Dynamics, Energy, Sustainable Development Financing, Human Rights, Climate Change, Disaster Risk Reduction, Gender Equality and Women's Rights, Rule of Law and Governance</t>
  </si>
  <si>
    <t>AWAZCDS-Pakistan has been regularly engaged with UNECOSOC, CPD at New York and UNESCAPE meetings in Bangkok, Jakarta and Manila since 2011.</t>
  </si>
  <si>
    <t>By 2017; AWAZ aims to empower 05 million people, especially children, youth and women, in situation of extreme socio-economic and political vulnerability and realize them their own potential.</t>
  </si>
  <si>
    <t xml:space="preserve">AWAZ Foundation Centre for Development Services-CDS is a non-for-profit, non-governmental, and non- political organization ,head office based at Multan is striving for the Socio-economic development and political empowerment of marginalized communities especially women and young people across Pakistan since 1995. AWAZ follows rights based approaches for sustainable development, poverty alleviation, achieving MDGs and AWAZCDS enjoys a consultative status with UNECOSOC which enables the organization to articulate the grass root-level issues in Pakistan at international forums. AWAZ remained the lead organization for post 2015 consultation process in Pakistan and has had the opportunity to continuously contribute in the national, regional and global forums. 
AWAZ’s theory of change is based on the belief that meaningful change in Pakistan starts with social, economic and political empowerment of communities and building essential platforms where people could realize their rights, organize themselves and strive for change in a collective manner. Whilst successful initiatives are valuable for those communities taking part, the gains made will be limited impact and possibly unsustainable if it remains confined at community level. AWAZ believes that the best opportunities for bringing meaningful change at any significant scale are through multiple stakeholders working effectively towards common goals.
A major challenge for AWAZ has been to effectively translate grassroots level development models into an action which result in policy / practice change. AWAZ aims to deal with this challenge through integrating policy advocacy across all its programming at ground and bring out key recommendations from its programming which could set its long term advocacy agenda in the country.
AWAZ also aims to effectively tap the emergent opportunities in the external environment in order to bring in maximum benefit for its targeted communities. AWAZ will invest in channelling its learning and research, and lobbying and advocacy to present compelling evidence for change across Pakistan. The organisation believes that its greatest added value is in its unique positioning in South Punjab, placing as a credible and influential actor that can speak to power directly, facilitate others to do so, work behind the scenes with non-branded initiatives, or contribute to the work of broader alliances.
AWAZ also aims to broaden its scope of work and instead of just focusing on rural issues, pilot and test working with the urban population. The revised strategic framework is arranged in six key program themes with an overall goal of empowered communities with socio-economic and political security. There are strong inter-linkages between key program themes with improved emphasis on policy advocacy, research, partnerships and culture as a cross cutting themes. AWAZ will enhance its programmatic focus on women, young people, children and socially excluded groups (mainly elderly population, transgender and minorities) and design its interventions in a way that best serve these highly vulnerable / least served groups of society.
</t>
  </si>
  <si>
    <t>2440 N/8A, D-Block Shamasabad Colony Multan</t>
  </si>
  <si>
    <t>www.awazcds.org.pk</t>
  </si>
  <si>
    <t>zia@awazcds.org.pk</t>
  </si>
  <si>
    <t>1- AWAZ aims to improve access of at least 1.2 million people to health care services (basic, sexual &amp; reproductive)
2-AWAZ aims to improve access of at least 500,000 children and young people to basic &amp; non-formal education (including life skills &amp; SRHR education)
3-AWAZ aims to build effective, transparent, and accountable governance that addresses issues of at least 200,000 women ,youth and socially excluded groups and improve social equity and rule of law
4-AWAZ aims to foster resilience amongst at least 20,000 households in its targeted communities which mitigates risks of hazards and impacts of climate change
5-AWAZ aims to facilitate at least 500,000 people through interventions that lead to sustainable income generation.
6- AWAZ aims to improve equitable and sustainable access of at least 500,000 communities to Water, Sanitation and Hygiene services</t>
  </si>
  <si>
    <t xml:space="preserve">Life Skills Based Education to schools and community children 
Entreprise development training and exposures 
Capacity building of CSOs on SRHR education and youth friendly health services 
Policy research and advocacy 
Campaigning and mass mobilization on regional and global commitments 
</t>
  </si>
  <si>
    <t>Zia ur Rehman</t>
  </si>
  <si>
    <t xml:space="preserve">Zia-ur-Rehman is the Founder &amp; Chief Executive of AWAZ Foundation Pakistan: Centre for Development Services (AwazCDS-Pakistan) - commonly known as AWAZ, a leading national NGO in Pakistan working for securing the future of marginalized communities especially women. He did post-graduation in Mathematics from B. Z. University Multan- Pakistan in 1994. He won the competitive scholarship from Global Partnership in 1997 and successfully completed one year diploma course in NGO Leadership &amp; Management with specialization in Research Methodology and Techniques, strategic planning and management in October 1998 from Centre for Development Management, a joint venture of BRAC- Bangladesh, ORAP Zimbabwe and School for International Training Vermont -USA. He also won a scholarship from CIDA for a one year course on Social Enterprise Development and has successfully completed in 2003 at Lahore University of Management Sciences (LUMS) –Pakistan with a specialization in managing people’s organizations. The course was designed together by LUMS and McGill University Canada for NGOs leadership and senior managers. 
A strong believer of civil liberties, a writer, a poet, Zia-ur-Rehman is known for his grassroots community mobilization and advocacy work in civil society circles of South Asia and across the world. He is actively engaged in various international networks and movements on women rights, peace, ecology, democracy, poverty and human rights and leading the Global Call to Action against Poverty-GCAP in Pakistan as National Coordinator since 2008 and Convener for GCAP South Asian Facilitation Group since 2011. He is elected as the member of GCAP Global Council. GCAP is a coalition of CBOs, NGOs, CSOs and networks connected with Global Movement against Poverty in more than 130 countries across the World. He is also serving as regional Convener of South Asian Facilitation Group in GCAP. He is member of Regional Campaign Coordination Team (RCCT) on Right to Sanitation. He is an active member of RCEM-Regional CSOs Engagement Mechanism, Asia Development Alliance (ADA) and Asia Democracy Network(ADN). He is founder and National Coordinator of Peoples’ Awareness and Rights Committees (PARC)–Network active in 53 Tehsils of Southern Punjab and also working as Provincial Coordinator of Network for Community Empowerment (NCE) in Punjab Province of Pakistan. He is also leading Post 2015 country consultative process in Pakistan on behalf of Beyond 2015. He remained the Board member of International Human Resource Development Network for the period 2004-2008. He plays a pivotal role in bringing trade unions, media organizations, peasants’ movements and civil society organizations together at national forums to struggle for the common cause.
He has conducted many action researches, compiled and edited several reports on human and women rights, discriminatory laws and customary practices promoting violence against women. He is considered an expert on socio-economic and political issues of southern Punjab and Provincially Administered Tribal Area –PATA of Punjab in Pakistan. He also writes in National Urdu and English newspapers and considered as an opinion maker. His work can be seen at HYPERLINK "http://www.awazcds.org.pk" www.awazcds.org.pk and HYPERLINK "http://www.gcappakistan.net" www.gcappakistan.net.
</t>
  </si>
  <si>
    <t>I have the privilege to attend the NUCPD for the last three years as member of official delegation. I have ask attended the UNESCAPE meetings on post 2015 held at Bangkok, Jakarta and Manila. I remains the part of UNHLP meetings at Bali and other regional meetings in South Asia on post 2015 consultations. I am also working as the member of Provincial Commission on Status of Women (PCSW) in Punjab Province of Pakistan that gives me an opportunity to influence the laws and policies, practices promoting VAW.</t>
  </si>
  <si>
    <t>Poverty Eradication, Water and Sanitation, Youth, Education and Culture, Health and Population Dynamics, Energy, Means of Implementation, Global Partnership for Achieving Sustainable Development, Climate Change, Disaster Risk Reduction, Gender Equality and Women's Rights, Conflict Prevention, Post Conflict Peace Building and the Promotion of Durable Peace</t>
  </si>
  <si>
    <t>I will be able to connect the grassroots level CSOs with the global ones and UN Systems. The grassroots level knowledge and information be transferred to the regional CSOs for better policy level reforms and interaction ay regional and global level. Similarly the global and regional CSOs priorities and information will be shared with that of grassroots organizations and CSOs. I will be helpful in bridging the gap between the government and NGOs and UN policy makers at national and regional / global level</t>
  </si>
  <si>
    <t>Code Margonda</t>
  </si>
  <si>
    <t>Collaboration Depok</t>
  </si>
  <si>
    <t>wegreen</t>
  </si>
  <si>
    <t>World Disaster Award London</t>
  </si>
  <si>
    <t>Collaboration - Co-creation - Coworking Creative Hub For Young And Creative Community</t>
  </si>
  <si>
    <t>We provide creative space for young people to make a collaboration-training-workshop- prototyping - seminar- startup including greean action project such as apps for disaster management-project with we green-Hijauku- Climate Reality corp. More than 15.000 people come to our place in 2014 and 291 community with 441 program</t>
  </si>
  <si>
    <t>jl. Margonda Raya no.349 Depok Jawa Barat</t>
  </si>
  <si>
    <t>www.codemargonda.com</t>
  </si>
  <si>
    <t>didi.diarsa@gmail.com</t>
  </si>
  <si>
    <t>021 87742370</t>
  </si>
  <si>
    <t>Young people from Indonesia to make collaboration around the world</t>
  </si>
  <si>
    <t>Creating Hub - Workshop - Seminar - Teleconference - Incubation - Mentoring - Protyping day - Training - Festival - Press conference</t>
  </si>
  <si>
    <t>Didi Diarsa Adiana</t>
  </si>
  <si>
    <t>Jl. Nangka no 750/Tapos Depok</t>
  </si>
  <si>
    <t>Involving various activity such as Climate Reality Corp AlGore, Hijauku, Training Perubahan Iklim, Startup Green Upcycle Company</t>
  </si>
  <si>
    <t>Climate Reality Change Corps Training Al Gore Johanesburg</t>
  </si>
  <si>
    <t>Sustained and Inclusive Economies</t>
  </si>
  <si>
    <t>We can give more access to IT startUp technology and create initiative to support UN system</t>
  </si>
  <si>
    <t>Institute For Future</t>
  </si>
  <si>
    <t>IFF</t>
  </si>
  <si>
    <t>Mongolia</t>
  </si>
  <si>
    <t>Youth, Education and Culture, Health and Population Dynamics, Sustainable Consumption and Production (Including Chemical and Waste), Climate Change, Gender Equality and Women's Rights</t>
  </si>
  <si>
    <t>UNEP, No accreditation</t>
  </si>
  <si>
    <t xml:space="preserve"> Asia Pacific Forum on Sustainable development. UNESCAP
 Asia Pacific Civil Society Regional Preparatory meetings for the GSCF. 2008-2013, UNEP
 International Environment Governance Regional Forum, UNEP 
 7th Global Civil Society Forum. UNEP 
 Third session of the open- ended high - level intergovernmental working group on an intergovernmental strategic plan on technology support and capacity building, as Asian Civil Society representative, UNEP
</t>
  </si>
  <si>
    <t xml:space="preserve">• To promote public awareness for the needed transition to make sustainable and equitable patterns of development 
• To provide young people of Mongolia with sustainable knowledge, communication skills, resources and practical experiences necessary to contribute and implement on sustainable development policies and to became effective adult of change
• to seek the involvement of a vital segment of the population-youth, in the process of socio-economic development;
• to build capacities through the transfer of knowledge and skill
</t>
  </si>
  <si>
    <t>The Institute For Future (IFF) is a Mongolian non-profit, non-political, independent, non-governmental organisation established to serve the public benefit, with the mission to support and empower people in building a sustainable future which provides equity, security for all. IFF is providing capacity building program by harnessing skills, knowledge and sharing of experiential learning and best practices in sustainable development and environment, participatory learning and action, project development and resource mobilization. IFF is working on environmental protection and sustainable development by active information dissemination and environmental education to increase public awareness and to contribute to collaboration, coordination and policy development by organising mass media and community campaigns and initiating online and round table discussions, public consultation with the government, private and other sectors. IFF works as National Focal Point /NFP/ of UNEP TUNZA and have the status of overall coordination body for the implementation of Tunza North East Asian Youth Environmental Network (TUNZA-NEAYEN) activities at national level.</t>
  </si>
  <si>
    <t>P.O.Box-378. Ulaanbaatar-17032, Mongolia</t>
  </si>
  <si>
    <t>tunza_mgl@yahoo.com</t>
  </si>
  <si>
    <t>IFF is working as umbrella organization of the Mongolian Youth Environment Network (MYEN) ,which consist 18 environmental, youth and volunteer involved organizations as member. Also 32 students and individuals were joined with MYEN and established Youth Volunteer Club, which unites youths taking part in solution of ecological problems and promoting Sustainable development for young generaton in Mongolia.</t>
  </si>
  <si>
    <t xml:space="preserve">Core Activities
Knowledge transfer program
Knowledge transfer program on sustainable development issues by providing and adapting toolkit, training curricula, issues paper special reports 
Capacity building program 
Capacity building program through training and seminars with close cooperation leading organization on sustainable development 
Youth Volunteer and leadership programm
Youth Volunteer and leadership program through mobilizing and recruiting youth volunteers and providing the oppottunities to became leader. 
Public awareness Mass Media Campaigns
Public awareness mass media campaign and E -learning initiatives strengthen sustainable development education and communication
Collaboration with Partners
Supporting human and resource exchange with other organizations and strives to contribute to the strengthening of local capacities for sustainable development through collaboration with its partners.
</t>
  </si>
  <si>
    <t>Oyunchimeg Myagmarjav</t>
  </si>
  <si>
    <t>P.O.Box-378,Ulaanbaatar-17032.Mongolia</t>
  </si>
  <si>
    <t>ochbol35@gmail.com</t>
  </si>
  <si>
    <t>Ms. Oyunchimeg.M is working as a CEO of IFF. She is also co- founder of the IFF. She has been joined UNEP's Civil Society Network since 2005 and participated regularly UNEP meeting and activities. She has been selected twice as an Asia Pacific civil society representative in UNEP Governing Council /Global Ministerial Environment forum. She works as NFP of UNEP TUNZA last ten years.</t>
  </si>
  <si>
    <t xml:space="preserve"> Asia Pacific Forum on Sustainable development. UNESCAP
 Asia Pacific Civil Society Regional Preparatory meetings for the GSCF. 2008-2013, UNEP
 10th and 8th Global Ministerial Environment Forum. UNEP 
 International Environment Governance Regional Forum, UNEP 
 Third session of the open- ended high - level intergovernmental working group on an intergovernmental strategic plan on technology support and capacity building, as Asian Civil Society representative, UNEP
</t>
  </si>
  <si>
    <t>Poverty Eradication, Desertification, Land Degradation and Drought, Water and Sanitation, Youth, Education and Culture, Health and Population Dynamics, Sustainable Consumption and Production (Including Chemical and Waste), Climate Change, Gender Equality and Women's Rights</t>
  </si>
  <si>
    <t xml:space="preserve"> Engage in developing and assessing Sustainable development Goal
 Be active part of Post 2015 dialogue through RCEM 
 Advocate and communicate t SDG get better results.
 Be a watchdog – giving feedback on performance at national level
</t>
  </si>
  <si>
    <t>Poverty Eradication, Youth, Education and Culture, Human Rights, Climate Change, Disaster Risk Reduction, Rule of Law and Governance, Community Media</t>
  </si>
  <si>
    <t>ECOSOC, UN WSIS</t>
  </si>
  <si>
    <t>UN WSIS
UN CSTD
UN SDG Process</t>
  </si>
  <si>
    <t>BNNRC now strives for the following core interventions to contribute in achieving 6th five Years Plan of Government of Bangladesh, UN World Summit on the Information Society (UN WSIS) Action Plan, and UN Millennium Development Goals (UN MDGs) through:
Community Broadcasting (Community Radio &amp; Community TV Community Film) for amplifying voices for the voiceless
Right to Information (RTI) for ensuring improved livelihood of the marginalized
ICT for Development for Bridging the Digital Divide in rural areas
Amateur Radio or HAM Radio for Disaster Risk Reduction</t>
  </si>
  <si>
    <t>Bangladesh NGOs Network for Radio and Communication(BNNRC) is a National Networking Body on Community Media Working for Building a Democratic Society based on the Principles of Free Flow of Information, Equitable &amp; Affordable Access to Information &amp; Communication Technology (ICT) for remote &amp; marginalized population. 
Bangladesh NGOs Network for Radio and Communication represents the community media sector to Government, Industry, Regulatory Bodies, Media and Development Partners. 
Much of the BNNRC’s work has a strategic emphasis and the organization was been intensely involved in policy advocacy on behalf of the Community Media sector with Government, the regulator Bangladesh Telecommunication Regulatory Commission (BTRC) and other strategic bodies regarding Policy on Community Radio &amp; Broadcasting, Proposed Policy on Community Television, Community Radio Trust Fund, Amateur Radio Operation, Community Media Literacy, and Spectrum allocation.
BNNRC provides a range of advice, information and consultancy, offering support to anyone with an interest in the sector of Community Media through Building Capacity, Research and Development &amp; Technical Cooperation.
Supporting Organization on Community Media like Community Radio, Community Television, Community Film, ICT for Development and Amateur Radio Operation currently exceeds around 250, bringing together established organizations, aspirant groups and individuals within the sector.</t>
  </si>
  <si>
    <t>bnnrcbd@gmail.com</t>
  </si>
  <si>
    <t>BNNRC's outreach extends to local, national and international forums for communicating Knowledge for Development (KM4D). In this backdrop, communication is recognized as an essential human need and, therefore, as a basic human right. Our working strategies are:
BNNRC_Strategies
Communicating on the Public Sphere: The role of communication and media in exercising democratic political participation in society
Communicating Knowledge: The terms and means by which knowledge generated by society is communicated, or blocked, for use by different groups.
Civil Rights in Communication: The exercise of civil rights relating to the processes of communication in society &amp;
Cultural Rights in Communication: The communication of diverse cultures, cultural forms and identities at the individual and social levels.</t>
  </si>
  <si>
    <t>Community Broadcasting (Community Radio &amp; Community TV Community Film) for amplifying voices for the voiceless
Right to Information (RTI) for ensuring improved livelihood of the marginalized
ICT for Development for Bridging the Digital Divide in rural areas
Amateur Radio or HAM Radio for Disaster Risk Reduction
Community Film for Social Transformation</t>
  </si>
  <si>
    <t xml:space="preserve">
AHM Bazlur Rahman-S21BR is Chief Executive Officer and founder Secretary of Bangladesh NGOs Network for Radio and Communication (BNNRC). BNNRC is in Special Consultative Status with the Economic and Social Council (UN ECOSOC) and accredited with World Summit on the Information Society(WSIS) of the United Nations. 
BNNRC actively works to improve recognition of the community electronic media sector [Community Radio | Community TV | Community Film] &amp; its work in and involvement with the communities it seeks to serve. BNNRC represent the community electronic media sector to Government, Industry, Regulatory Bodies, Media, Academia and Development Partners from 2000. The BNNRC provides leadership and support for rural initiators to facilitate independent electronic community broadcasting services and to build and strengthen rural communities.
The BNNRC regularly organizes high profile national events which showcase new developments in the electronic community media sector and brings together a diverse audience from the Community, Voluntary, Public and Private sectors.
He has more than 20 years experience in leveraging community media and communication to create successful policy advocacy in Bangladesh in line with rural development.
Concerned with millions of people still deprived of basic needs and the benefits of Information and Communication Technology in Bangladesh, 2000 he founded Bangladesh NGOs Network for Radio and Communication (BNNRC). BNNRC Devoted Entirely to Promote Community Media for Development (CM4D). BNNRC Leads Supports and Advocates for the Initiators to actively provide independent community broadcasting in Bangladesh since 2000 
BNNRC has been undertaking pioneer approaches to integrate ICT and Community Media for Development, Knowledge Management, policy advocacy for good governance, people's right in country and global commons and poverty alleviation at the grassroots through its networking NGO/CSOs in Bangladesh.
BNNRC's outreach extends to local, national and international forums for communicating Knowledge for Development (KM4D). In this backdrop, communication is recognized as an essential human need and, therefore, as a basic human right. Our working strategies are: 
1. Communicating on the Public Sphere: The role of communication and media in exercising democratic political participation in society 
2. Communicating Knowledge: The terms and means by which knowledge generated by society is communicated, or blocked, for use by different groups. 
3. Civil Rights in Communication: The exercise of civil rights relating to the processes of communication in society &amp;
4. Cultural Rights in Communication: The communication of diverse cultures, cultural forms and identities at the individual and social levels.
BNNRC now strives for the following core interventions to contribute in achieving 6th five Years Plan, UN World Summit on the Information Society (UN WSIS) Action Plan and Millennium Development Goals (MDGs) through: 
Right to Information- RTI for ensuring improved livelihood of the marginalized 
ICT for Development- ICT4D for Bridging the Digital Divide in rural areas &amp;
Community Radio/Community TV/ Community Film for amplifying voices for the voiceless
Amateur Radio for Disaster Risk Reduction
He graduated from University of Dhaka and Post graduated from Asian University of Bangladesh in the field of Social Science (MSS) in Government &amp; Politics and Participated in three month certificate course on Development Management by Participatory Research in Asia (PRIA) New Delhi, India
He has worked extensively in Bangladesh on variety of action research projects in Development Communication, mostly focused on ICT for Development(ICT4D), Rural Journalism, e-Parliament, Disaster Risk Reduction(DRR) Community Broadcasting, Good Governance, Internet Governance, Micro-Macro Level advocacy, Institution Building, Social Mobilization, Democracy Education, Transformation Process of International NGO to local NGO, Resource Mobilization, Communication for Development(C4D), Knowledge Management for Development (KM4D) with Bangladesh Development Society(BDS), Action Aid-Bangladesh and The Coastal Association for Social Transformation Trust(COAST Trust)
He has published several articles on Community Radio and author of Handbook on Community Radio for Good Governance and Development, Handbook on Airwaves Advocacy in Bangladesh and Policy Advocacy Plan for Community Radio in Bangladesh. 
He currently founder member of Bangladesh Working Group on UN World Summit on the Information Society (UN WSIS) headed by Bangladesh Government, Community Radio Monitoring Committee of Ministry of Information, People’s Republic of Bangladesh, founder member of Bangladesh UN Internet Governance Forum( UN IGF) Headed by Minister, Ministry of Information, Multi-stakeholder Steering Group Members of Asia Pacific Regional Internet Governance Forum (AP-RIGF) &amp; Distinguish Fellow, Center for e-Parliament Research. Contact: ceo@bnnrc.net www.bnnrc.net
</t>
  </si>
  <si>
    <t>UN WSIS as a speaker
UN CSTD as a speaker
UN SDG Process as a speaker</t>
  </si>
  <si>
    <t>Poverty Eradication, Climate Change, Disaster Risk Reduction, Rule of Law and Governance</t>
  </si>
  <si>
    <t>Consumers International</t>
  </si>
  <si>
    <t>CI</t>
  </si>
  <si>
    <t>Food Security and Nutrition/ Sustainable Agriculture, Sustainable Consumption and Production (Including Chemical and Waste)</t>
  </si>
  <si>
    <t>ECOSOC, UNEP, CSD Roster, FAO, WHO, UNFCCC, UNCTAD and other UN agencies</t>
  </si>
  <si>
    <t>CI’s policy engagement with the UN has helped bring about a number of important outcomes. CI is involved in UN processes such as the Sessions of the Commission on Sustainable Development and the Rio Earth Summit 2012. To advocate the consumer perspective on sustainability, CI is actively participating in international coalitions, for example the Green Economy Coalition.</t>
  </si>
  <si>
    <t xml:space="preserve">Our Mission is: 
To defend, promote, develop and pursue Consumer Rights as the international basis of consumer protection.
To support, develop and work directly with our constituent member organisations, seeking to protect, inform, give a voice to and secure rights for consumers worldwide.
</t>
  </si>
  <si>
    <t>Consumers International (CI) is the world federation of consumer groups that, working together with its Members, serves as the only independent and authoritative global voice for consumers. With over 250 Member organisations in 120 countries, we are building a powerful international movement to help protect and empower consumers everywhere.</t>
  </si>
  <si>
    <t>Office of the Asia and the Pacific, Lot 5-1 Wisma WIM, 7 Jalan Abang Haji Openg, TTDI, 60000 Kuala Lumpur, Malaysia</t>
  </si>
  <si>
    <t>www.consumersinternational.org</t>
  </si>
  <si>
    <t>satya@ciroap.org</t>
  </si>
  <si>
    <t>Our vision is of a world where people can make informed choices on safe and sustainable goods and services and in which individual and collective Consumer Rights are secure and respected.</t>
  </si>
  <si>
    <t xml:space="preserve">CI is committed to acting as a global watchdog for campaigning against any behaviour that threatens, ignores or abuses the principles of consumer protection.
CI is doing this by:
- Working with national member organisations to influence governments, highlight marketplace abuses and raise grass roots support.
- Pressing consumer concerns through official representation global bodies such as the United Nations (UN), World Health Organization (WHO), International Organization of Standardization (ISO), and the Food and Agriculture Organization (FAO).
- Raising awareness about purchasing choices through clear, engaging and accessible communication.
</t>
  </si>
  <si>
    <t>Satya Sharma</t>
  </si>
  <si>
    <t>Lot 5-1 Wisma WIM, 7 Jalan Abang Haji Openg, TTDI, 60000 Kuala Lumpur, Malaysia</t>
  </si>
  <si>
    <t>+60 3 7726 1599</t>
  </si>
  <si>
    <t>+60 3 7726 8599</t>
  </si>
  <si>
    <t>With more than 15 years’ experience of working in renowned International NGOs, Satya Sharma is known in the development sector for his contributions to project management and advocacy. He has good credentials in academics and extra-circular activities. He worked in India in NGO programmes that include socio-economic development, environment, poverty reduction, health, women empowerment, education, water and sanitation, youth and employment, community development, livelihood promotion, democratic governance, food safety, social protection and others. Since October 2007, he is working as Regional Project Officer for Asia Pacific and Middle East regions in Consumers International at Malaysia. In this job, he coordinated projects on Standards, Food Safety, Consumer Protection, Sustainable Consumption and Production in Asia Pacific and Middle East regions. He is the regional focal point for Consumers International in policy advocacy, research and project management.</t>
  </si>
  <si>
    <t>- In May 2014, represented CI in the Asia Pacific Forum on Sustainable Development (APFSD) organized by UN ESCAP, Bangkok, Thailand. In the Forum CSO submission, contributed on consumers perspective highlighting key policy positions. 
- In December 2013, represented CI as an observer in the WHO/ FAO meeting on Strengthening INFOSAN and national food control systems in Asia;
- In November 2012, presented on the ‘Role of Major Groups’ in the Asia–Pacific Regional Consultation Meeting organized by United Nations Environment Programme (UNEP) at Nepal on Post 2015 Development Agenda in the Context of Post Rio Agenda on Sustainable Development &amp; Sustainable Consumption and Production;
- During 2010-2012, contributed to the Regional Road Mapping of the Capacity Building Needs on Consumer Protection covering Access to Justice, Financial Services, Telecommunications, Food safety, Environment, Healthcare and Professional services in all 10 ASEAN Member Countries;
- In March 2012, as Temporary Adviser for WHO Western Pacific Region, represented CI in presenting on Consumers Perspective in Promoting Healthier Dietary Options for Children in the Japan-WHO Regional Consultation;
- During 2010-2011, coordinated field research on Consumer Protection Mechanisms against UN Guidelines for Consumer Protection in Nepal and Bangladesh;
- In July 2011, developed CI’s regional office strategy on Combating childhood obesity in Asia;
- During 2008-2012, coordinated UNIDO implemented European Commission funded WTO Assistance Trade Capacity Building Programme in Nepal and Bangladesh for strengthening Consumer Movement through institutional capacity building of Government agencies, Consumer Organisations &amp; NGOs;</t>
  </si>
  <si>
    <t>Food Security and Nutrition/ Sustainable Agriculture, Sustainable Cities and Human Settlement, Sustainable Consumption and Production (Including Chemical and Waste), Rule of Law and Governance</t>
  </si>
  <si>
    <t>Consumers International office for Asia and the Pacific is the regional office, which was established in 1974 and coordinates CI’s campaigns and activities with over 70 member organisations covering more than 30 countries from the region. With its presence across the region, CI can be helpful in disseminating the information and can contribute to taking up policy positions that will affect the welfare of consumers in the region.</t>
  </si>
  <si>
    <t>Women Organizing for Change in Agriculture and Natural Resources Management</t>
  </si>
  <si>
    <t>WOCAN</t>
  </si>
  <si>
    <t>Poverty Eradication, Food Security and Nutrition/ Sustainable Agriculture, Desertification, Land Degradation and Drought, Sustained and Inclusive Economies, Energy, Means of Implementation, Global Partnership for Achieving Sustainable Development, Sustainable Consumption and Production (Including Chemical and Waste), Climate Change, Disaster Risk Reduction, Gender Equality and Women's Rights</t>
  </si>
  <si>
    <t>Operating partners during CSD-16/17, Involved in UN-InterGovernnental processes on SDGs; Represented as Regional Representative AP - UNEP (MGS), as Alternate UNEP-AP (SCP); in UNFCCC's Women and Gender Constituency; as Steering and Program Committee in APCSO forum Beijing +20 and Ministerial Segment; in FAO-CFS processes etc. The members of WOCAN has contributed in the Position papers, as speakers, as facilitators of caucus meetings, in Press, organized Side events etc.</t>
  </si>
  <si>
    <t>WOCAN's objective is to contribute to processes of organizational change, or the institutionalization of gender perspectives in NRM-related organizations by supporting women to act as facilitators of change by:
Supporting women through (a) confidence building, (b) leadership and communication training, (c) sponsorship to participate in organized events, and (d) promotion of research, activities and best practices oriented toward rural women.
Advocating for causes related to gender equality and natural resource management at local, national, regional and international levels.
Promoting partnerships at different levels of the society to address the goals of this network.
Providing financial assistance and supporting activities directly in line with the first three objectives of the network.</t>
  </si>
  <si>
    <t xml:space="preserve">WOCAN's vision id that organizations engaged in agriculture and natural resource management fully recognize and support the roles and leadership of women farmers, environmental managers, professionals and decision makers, leading to an equal distribution of responsibilities, rights, benefits and power between women and men in management of natural resources to achieve sustainable development and poverty alleviation. Its mission is to build the leadership of women in agriculture and natural resource management for organizational transformation for gender equality through an innovative approach of partnering with motivated professional and rural women. WOCAN's global network of members provides skills in agriculture and natural resource management technologies, gender mainstreaming, organizational change, negotiation, policy and decision-making, participation, advocacy and women's leadership to secure women's equal access to and control of resources and benefits to improve the livelihoods of rural people.
</t>
  </si>
  <si>
    <t>Secretariat United Center, Level 41 323 Silom Road, Bangkok 10500, Thailand</t>
  </si>
  <si>
    <t>www.wocan.org</t>
  </si>
  <si>
    <t>Jeannettegurung@wocan.org</t>
  </si>
  <si>
    <t>Phone: 66(0)81 871 2508</t>
  </si>
  <si>
    <t>Fax: 66(0)2 631 0334</t>
  </si>
  <si>
    <t xml:space="preserve">WOCAN aims to demonstrate five core Leadership Practices that it considers fundamental to women’s leadership development. These are:
Model the way (find your voice, set the example)
Inspire a shared vision (envision the future, enlist others)
Challenge the process (search for opportunities, experiment and take risks)
Enable others to act (foster collaboration, strengthen others)
Encourage the heart (recognize contributions, celebrate values and victories.
It is by applying these principles in its work with individuals – both men and women – and with organizations around the world, ranging from local to international that WOCAN will: 
Work strategically and collaboratively, to support women professionals to assisttheir organizations become more gender sensitive. 
Provide capacity building through training and professional opportunities so women professionals in agriculture and natural resource management sectors becomeeffective “change agents” for gender equality.
Focus on networking, partnerships and alliance building, so women will be influence the policies and practices of organizations working at the policy, research, planning and implementation levels in agriculture and natural resource management.
Creating visible fora for women’s voices to be heard within international agencies and global processes concerned with food security, natural resource management and climate change.
Encourage the commitment and support of men so that the vision and mission of WOCAN can be achieved.
Practice teamwork, open communication, trust, awareness, and reflection, and a culture of mutual support. 
</t>
  </si>
  <si>
    <t>The Women’s Leadership Development Program builds on the strengths of women and men members who have demonstrated leadership in organizational change, advocacy, research, project design and implementation, capacity building, etc., in the agriculture and NRM sectors. Courses on women’s leadership, organizational change, and gender analysis – developed and piloted by WOCAN Core Trainers with members across Africa and Asia over the past five years – are utilized by Lead Trainers in Asia and Africa. These Trainers coach, train and support regional teams of trainers, who then, with the support of the Lead Trainers, use WOCAN’s training materials to offer this course to a larger group of organizations and individuals, to strengthen women’s leadership development at all levels. The WOCAN leadership brand uses WOCAN training materials and the Trainer teams to deliver training courses.
The Policy Advocacy Program engages in advocacy at the national, regional and global levels by preparing Policy Briefs and other research-based knowledge products and sharing knowledge at events relating to agriculture and NRM. Increasingly, WOCAN’s advocacy is building on its Women’s Leadership Circles in Agriculture and NRM. Established at the national level, and developing first in three to four countries in Asia and three to four in Africa, these Circles provide forums for women farmers, WOCAN members and key decision makers to meet regularly, to find ways to bridge the gaps between policies and practices so as to make policies more responsive to the needs of women farmers. Circles provide a space to share knowledge, develop new ideas, discuss current policy gaps and demonstrate the practices of good women’s leadership in action.
The Women’s Empowerment Program will validate women as key agents of change and provide new resources (including technologies and financial assets) for rural women’s groups, through the W+ Standard. The W+ Standard is a unique certification label developed by WOCAN that endorses projects that create increased social and economic benefits for women participating in economic development or environment projects, including those that provide renewable energy technologies, time and labor saving devices, forest and agriculture activities, and employment opportunities.
To support the three main goals of women’s leadership, policy advocacy and women's empowerment, WOCAN undertakes knowledge generation/sharing and networking activities through its Research for Development and Networking programs. Critical areas of Research for Development are identified and carried out. Networking through our expanding membership base is enhanced through an interactive website designed to encourage member-to-member communication.</t>
  </si>
  <si>
    <t>Meena Bilgi</t>
  </si>
  <si>
    <t>A2/33, Goyal Intercity, Thaltek, Ahmedabad-380054, Gujarat, India</t>
  </si>
  <si>
    <t>meenabilgi@gmail.com</t>
  </si>
  <si>
    <t xml:space="preserve">Ms. Meena Bilgi has Master’s of Philosophy Degree (M.Phil) in Social work and is pursuing a Doctorate (PhD) in Public Policy and Administration from School of Liberal Studies, Pundit Deendayal Petroleum University, India with focus on Gender Budgets. She has about 30 years of extensive grass-root experience of mobilizing and sustaining local level and civil society institutions/organizations aimed at meeting human needs especially of women ensuring sustainable use of natural resources and enhancing livelihoods. As consultant/advisor to many bilateral and multi-lateral projects and programs of INGOS, NGOs, the Government and Corporate sectors - she works closely with technical and social sectors teams on integrated approaches to land and water resources including strategic and effective partnerships with stakeholders through consultations, networking, advocacy and policy influencing with focus on confronting the unsustainable practices and implemented alternative strategies that strengthened the role and contribution of the poor and women to sustainable development. She has experience with intersection of gender analysis and organizational change in the context of different types of organizations with focus on impact of organizational culture and leadership on development, equity and equality. 
Years of working on poverty eradication, women and gender issues and sustainable development has convinced her that women empowerment in efficient and transparent manner is possible if we strategize our approaches involving all stakeholders including and most important- the men, the women and the families and carry relevant interventions “at a much larger scale” “in a bigger way” for policy influencing, and actions with socio-political willingness and conviction. For this reason, she joined hands with Global networks- She is Core Associate with WOCAN (Women Organizing for Change in Agriculture and Natural Resources Management), on the Steering Committee of GWA (Gender and Water Alliance) and Technical advisor and Board member of (ACT) Arid Communities and Technologies. link grass-root realities with class-room sessions – She as faculty to various academic institutions in India and overseas- teach and coach students in development sectors, encourage cross-cultural exchange/exposures, internships and job placements. She also is promoter of Gender sensitivity committees at Institutions/work place to deal with gender issues. 
She assists in raising funds for poor communities by participating in partnership walks, campaigns and through interactions with donors. She has many IEC materials developed on water, agriculture etc. and papers published and presented in National and International forums. 
</t>
  </si>
  <si>
    <t xml:space="preserve">She promotes the Vision and Mission of WOCAN and Gender and Water Alliance (GWA) and represents them in various forums such as in the United Nations Inter-Governmental processes. She was nominated by the women major group as focal point for Rio+ 2012 preparatory meetings for the Asia and Pacific, prepared statements during CSDs 16, 17 and 18 (Commission for Sustainable Development) and Rio+ 2012 and contributed in WMG activities/events, liaised with major stakeholders especially Indian delegation, represented WMG in panel discussions, presented own work, submitted case studies for CSD data base, facilitated women caucus, interviews to the press, assisted in side events. She is unanimously elected as UNEP Regional Representative (Asia-Pacific) for Major Groups and Stakeholders (MGS) and as UNEP Alternate for Sustainable Production and Consumption (SCP). She with other members of the major groups bring-in Asia-pacific perspective in Post Rio+ agenda and focus areas of the Sustainable Development Goals. She contributed inputs in the United Nations environment Assembly of UNEP at Nairobi as Regional Representative (Asia-Pacific) and women major group delegation. She was on the Steering and Program Committee of the Asia Pacific CSO Forum on Beijing +20, Bangkok. And active as technical advisor of the RCEM (Regional CSO Engagement Mechanism) 
She has contributed in UN-FAO Regional consultation on policy and programmatic actions to address high food prices in Asia and Pacific, CSO-FAO Joint planning and team building meeting in Asia; 36th session of Committee on world food security; UN Dialogue on Comprehensive framework for Action of UN HLTF for Global Food security crisis; World summit on food security etc. 
She represent GWA in World water forums, water links forums and Government’s Platforms for action etc. and was chapter-reviewer for Comprehensive assessment of water management in agriculture from Gender lens, Gender and water issues in South Asia crossing boundaries project, regional report for the 6th Ministerial conference on environment and development, 2009-10 etc. 
</t>
  </si>
  <si>
    <t>Poverty Eradication, Food Security and Nutrition/ Sustainable Agriculture, Water and Sanitation, Energy, Sustainable Development Financing, Means of Implementation, Sustainable Consumption and Production (Including Chemical and Waste), Forests and Biodiversity, Gender Equality and Women's Rights</t>
  </si>
  <si>
    <t>UNEP-Asia Pacific -Regional Representative- (Major Group and Stakeholders 
UNEP- Asia Pacific- Alternate for Sustainable Consumption and Production
TA member - AP- RCEM</t>
  </si>
  <si>
    <t>Alga, rural women's association</t>
  </si>
  <si>
    <t>ALGA</t>
  </si>
  <si>
    <t>Poverty Eradication, Food Security and Nutrition/ Sustainable Agriculture, Water and Sanitation, Employment, Decent Work and Social Protection, Youth, Education and Culture, Health and Population Dynamics, Sustained and Inclusive Economies, Energy, Sustainable Development Financing, Means of Implementation, Human Rights, Sustainable Cities and Human Settlement, Climate Change, Gender Equality and Women's Rights, Conflict Prevention, Post Conflict Peace Building and the Promotion of Durable Peace, Rule of Law and Governance</t>
  </si>
  <si>
    <t>CSD Roster</t>
  </si>
  <si>
    <t>CSW in New York during last 3 years, Asia Pacific Forums on Sustainable Development in Thailand, CEDAW Committee sessions in Geneva, UPR reveiew in Geneva, Beijing+20 Review in Geneva.</t>
  </si>
  <si>
    <t>Organization activity aims to elaboration and realization of programs on improvement of rural women status, more active involvement of them in re-construction processes in the rural areas and in the process of civil society building in our country and also, assistance of poor and most vulnerable part of population. Alga provides all around support to the rural women, assistance through information provision, education, and micro credit.</t>
  </si>
  <si>
    <t>More than 60% of women in the Kyrgyz Republic live in rural area. Economic crises in the country and transition to the market economy have resulted the turn of rural women into the category of the most vulnerable group. Among poor in the country – 70% are women. Poverty brought to women not only economical problems, but also problems related to their health and human rights. But women became not only victims of the new historic phase of the Kyrgyzstan life, but also new actors in rural development process.
“Alga” is a voluntary public organization, which was founded in January 1995 by the initiative of the rural women of Ysykata region. Mission of Alga is to improve rural women’s status and standards of living through stimulation of women’s awareness of realities and develop their capabilities for self – actualization, strengthening of the participation of rural women in development efforts and for the advocacy of their rights, development of empowering strategies and structures which promote the growth of economic and social status of women and communities.</t>
  </si>
  <si>
    <t>35 aidarbekov street, Dzherkazar viilage, Ysyk-Ata, Chui, Kyrgyzstan</t>
  </si>
  <si>
    <t>ngoalga@gmail.com</t>
  </si>
  <si>
    <t>+996 312 610136</t>
  </si>
  <si>
    <t>+996 312 610022</t>
  </si>
  <si>
    <t xml:space="preserve">Target group of Alga – rural women and their families.. Alga believes that changing situation for the better in each of the area will serve for the improvement of social-economic women’s status and life standards at community and national levels. 
Alga developed integrated program for poor rural women empowerment and practical application of sustainable livelihood concept for poverty alleviation of poor rural women and their families. Main focus of the program: (i) Rural women’s empowerment; (ii) Poverty alleviation; (iii) Civil society development.
</t>
  </si>
  <si>
    <t>Alga works and plans to futher work for achievement of rural women’s equal human rights and opportunities through eradication of gender based discrimination. Also development of enabling environment for advancement and realization of women’ human rights and gender equality is urgently important. Thus Alga works for strengthening potential of women to give them power to lift themselves out of poverty and be able to achieve sustainable livelihoods. Alga as a member of working groups was able to include these points at national level policy documents: country development strategy, national action plan for gender equality achievement, national legislation, etc.</t>
  </si>
  <si>
    <t>Olga Djanaeva</t>
  </si>
  <si>
    <t>35 Aidarbekov street, Dzherkazar village, Ysyk-Ata, Chui oblast, Kyrgyzstan</t>
  </si>
  <si>
    <t>+996 775 588670</t>
  </si>
  <si>
    <t>Olga Djanaeva is one of the initiators of Rural Women’s Association “Alga”, which was founded in January 1995 to provide moral, psychological, social, material and educational support to rural women in the Chui Oblast. Possessing a master's degree in sociology and participating in a doctoral program at a University in Kyrgyzstan, she attended a Women’s Conference in 1995 in capital of Kyrgyzstan. Based on own rural experience, aware of the crisis situation in which many rural women were and through her research activities on domestic violence, she became interested to address village women's needs and problems. Over time, Olga’s interest and commitment to the struggle of rural women increased and she organized a group of active women in her village, particularly those, who suffered from the new land reform in order to combat the problems they faced. Since those early days “Alga” has grown and expanded its activity both thematically and geographically and it is widely known, accepted and appreciated.</t>
  </si>
  <si>
    <t>UN meeting at national and regional levels, particopation at UN meetings and Commitee sessions in New York and Geneva.</t>
  </si>
  <si>
    <t>Food Security and Nutrition/ Sustainable Agriculture, Desertification, Land Degradation and Drought, Water and Sanitation, Employment, Decent Work and Social Protection, Youth, Education and Culture, Health and Population Dynamics, Sustained and Inclusive Economies, Energy, Sustainable Development Financing, Means of Implementation, Global Partnership for Achieving Sustainable Development, Human Rights, Sustainable Cities and Human Settlement, Climate Change, Gender Equality and Women's Rights, Conflict Prevention, Post Conflict Peace Building and the Promotion of Durable Peace, Rule of Law and Governance</t>
  </si>
  <si>
    <t>Can actively contribute to preparatory activities leading up to and following the meeting (including but not limited to: preparing briefing papers, interventions, talking points &amp;responses based on common positions and own expertise; writing a brief participation report)</t>
  </si>
  <si>
    <t>Development Alternatives with Women for a New Era</t>
  </si>
  <si>
    <t>DAWN</t>
  </si>
  <si>
    <t>South-east Asia</t>
  </si>
  <si>
    <t>Fiji</t>
  </si>
  <si>
    <t>Health and Population Dynamics, Sustained and Inclusive Economies, Macroeconomic Policies, Sustainable Development Financing, Means of Implementation, Global Partnership for Achieving Sustainable Development, Human Rights, Gender Equality and Women's Rights, Conflict Prevention, Post Conflict Peace Building and the Promotion of Durable Peace, LGBTIQ Rights</t>
  </si>
  <si>
    <t>DAWN was founded in 1984 and participated the third World Conference on Women in 1985. Since then DAWN participated the serious UN meetings in 1990s -- Rio, Vienna, Cairo,Beijing, etc. Up to now, DAWN actively engages in the global debate and activism on the review of Rio, ICPD, Bejing, FfD, SDG/post 2015 development agenda.</t>
  </si>
  <si>
    <t>1. Continue developing a feminist framework for understanding the economic, social, cultural and political processes which cause and perpetuate social inequalities and for advocating changes;
2. Draw strength from the progressive women’s movements, the lived lives of women, and intergenerational dialogues in the economic South, and to give back to them through networking, collective advocacy, and capacity building for gender equality and women’s human rights; and
3. Analyze, through a gender perspective, development strategies and policies applied to countries in the economic South and their implications for women and other subordinated groups in order to articulate a critique of development processes and to promote alternatives.</t>
  </si>
  <si>
    <t>DAWN was founded in August 1984 in Bangalore, India on the eve of the international conference marking the UN Decade for the Advancement of Women. DAWN’s founders were women scholars, activists, and policy-makers from the global South (and initially also from the North) who came together to question the impact of development on women, especially in light of structural adjustment programs, and the triple crisis of debt, fuel and food. DAWN advocated for an alternative development understanding and process that would place gender equality firmly within a framework of just, equitable, and human rights based development. This gathering gave birth to a platform document articulating this perspective and carrying forward the debate on alternative strategies, which was presented at the Third World Conference on Women in Nairobi in 1985. Since then, DAWN has continued to influence global debates on development by offering holistic analyses from a South feminist perspective that is both grounded in women’s experiences and inspired by women’s collective strategies and visions.</t>
  </si>
  <si>
    <t>Level 2 JP Bayly Trust Building, 193 Rodwell Road, Suva, Fiji (Postal Address: DAWN Global Secretariat, c/o Private Mail Bag, Suva, Fiji Islands)</t>
  </si>
  <si>
    <t>www.dawnnet.org</t>
  </si>
  <si>
    <t>info@dawnnet.org</t>
  </si>
  <si>
    <t>(+679) 3311330</t>
  </si>
  <si>
    <t xml:space="preserve">develop and disseminate analyses of the economic, social cultural and political processes 
engage in global and regional forums and processes for policy change
co-sponsor the CSO initiatives to achieve sustainable, equitable and gender just development
</t>
  </si>
  <si>
    <t>research and analysis
policy advocacy
training
information and communication</t>
  </si>
  <si>
    <t>Cai Yiping</t>
  </si>
  <si>
    <t>7-1-102 Xin Kang Jia Yuan Yizhuang BDA</t>
  </si>
  <si>
    <t>caiyiping2000@hotmail.com</t>
  </si>
  <si>
    <t>Cai Yiping, is Executive Committee member of Develop Alternatives with Women for a New Era (DAWN). She was selected and serves as the member of UNWomen Asia Pacific Civil Society Advisory Group since March 2013, and member of the Asia Pacific Regional Engagement Mechanism established in May 2014.
Cai Yiping, currently based in Beijing China, is actively involving in women's movements in China and internationally.</t>
  </si>
  <si>
    <t>Cai Yiping participated the 4th World Conference on Women in 1995 and the series of reviews -- Beijing+5, +10, +15 and +20. She also participated the Rio+20, ICPD+20 and other UN forums at global and AP regional levels. she was the speakers for many CSO initiatives in the process.
She had working experience with two UN ECOSCO accredited NGO -- Isis International and DAWN and regularly attend UN CPD and CSW.</t>
  </si>
  <si>
    <t>Health and Population Dynamics, Sustainable Development Financing, Means of Implementation, Global Partnership for Achieving Sustainable Development, Human Rights, Climate Change, Disaster Risk Reduction, Gender Equality and Women's Rights, LGBTIQ Rights</t>
  </si>
  <si>
    <t>Contribute to the CSO position paper drafting, speaking, and lobbying.</t>
  </si>
  <si>
    <t>PA SHAZET</t>
  </si>
  <si>
    <t>SHAZET</t>
  </si>
  <si>
    <t>Currently within network of rural organuzations and Ministry of Social Welfare of Kyrgyzstan we realie project for prevention of violence agaginst girls with support of local office of UN Women. Also we were engaged at Asia Pacific Forum on Sustainable Development (UNESCAP) in 2013 and 2014, Regional Consultation “Inclusive and Sustainable Development: Perspectives from Europe and Central Asia on the Post-2015 Development Agenda” in Istanbul, Turkey in November 2013, Open Working Group 7 in New York USA, 2013. UN High level Thematic Debates on Empowerement of women and girls in 2014 and CSW in 2014 in New York.</t>
  </si>
  <si>
    <t>Mission of Shazet is to improve the social and economical status of rural women, including young women and girls, within families and communities at whole. Main concern of PA Shazet is the issue of women’s, especially rural women’s, human rights, voices and their status. Gender inequality, which is worsened with poverty implications, violence against women and differentiated access to resources and supporting measures, is the core question for organization. Thus, activity of Shazet is aimed for protecting and prevention of women’s human rights violations; enhancing capabilities of rural women and promoting rural women to have a voice and participate in decision-making processes. Shazet believes that reducing gender inequality will play significant role in achieving all development goals.</t>
  </si>
  <si>
    <t>Since the year of establishment, 2001, SHAZET works for achieving sustainable development principles in practice, assisting people to realize their rights for sustainable development and activities at national and regional levels to make heard voices of rural women. At the same time we consider that livelihood comprises the capabilities, assets (including both material and social resources) and activities required for a means of living. Thus, we believe that sustainable development can only take place with joined up visions and decision making of men and women. Therefore, we use gender sensitive methodologies throughout all our activity.</t>
  </si>
  <si>
    <t>241 Panfilov street apt. 29, Bishkek, 72000, Kyrgyzstan</t>
  </si>
  <si>
    <t>no</t>
  </si>
  <si>
    <t>ngoshazet@gmail.com</t>
  </si>
  <si>
    <t>+996 777 904664</t>
  </si>
  <si>
    <t>Main concern of PA Shazet is quite active in country level activities related to the issues of rural women’s voices and their status. The main issue of concern for Shazet is gender inequality, which is worsened with poverty implications and violence against women. Thus, activity of Shazet is aimed for protecting and prevention of violence; enhancing capabilities of rural women and promoting rural women to have a voice and participate in decision-making. Shazet believes that reducing gender inequality will play significant role in achieving all development goals.</t>
  </si>
  <si>
    <t>Main activities of SHAZET are aimed to build leadership capacities of young rural women and girls; to create politically and socially favourable environment for the realization of human rights to development of young rural women and girls and to mobilize young rural women and girls’ movement in the country.</t>
  </si>
  <si>
    <t>Asylkul Saparbekova</t>
  </si>
  <si>
    <t>241 Panfilov street, apt.29, Bishkek, 72000, Kyrgyzstan</t>
  </si>
  <si>
    <t>UN meetings and discissions at national and Central Asian levels.</t>
  </si>
  <si>
    <t>All possible contributions in preparation, conduct and after meetings, also to bring voices and create link betweengrass root women and Regions, to speak out and advocacy for rural women, especially rural youth interests.</t>
  </si>
  <si>
    <t>Committee of Parents of Students</t>
  </si>
  <si>
    <t>Kyrgysztan</t>
  </si>
  <si>
    <t>None of the above</t>
  </si>
  <si>
    <t>Student protection inside and outside of school. University safety advice through consultation with parents and students.</t>
  </si>
  <si>
    <t>We were established in 2009, because we wanted to address the problem of the fact that students did not know their rights, especially at University. Furthermore, time spent away from home means that they are vulnerable. We are aiming to equip them with the knowledge to access rights in times of hardship.</t>
  </si>
  <si>
    <t>Vostok 5, Building 7, Apartment 78, Bishkek, Kyrgysztan</t>
  </si>
  <si>
    <t>galina.bishkek@gmail.com</t>
  </si>
  <si>
    <t xml:space="preserve">Youth engagement 
Parental engagement
</t>
  </si>
  <si>
    <t xml:space="preserve">
1) meetings with students 
2) Consultations
3) Advocacy campaigns through media</t>
  </si>
  <si>
    <t>Gallina Davletbaeva</t>
  </si>
  <si>
    <t>Vostok 5, Building 7, Apartment 78</t>
  </si>
  <si>
    <t>Coordinator of CURR regional projects regarding communications and logistics.</t>
  </si>
  <si>
    <t>Working with the NGO Liberal Youth Alliance, a member of the Civic Union for Reforms and Results at conferences and participations at meeting.</t>
  </si>
  <si>
    <t>Current contributions come from representatives experience of frequent contact with UN officials in Bishkek and other regions from the activities of the Civic Union. Potential relationship building can be seen from the networks stronger civil society platforms.</t>
  </si>
  <si>
    <t>Trade Union Congress of the Philippines</t>
  </si>
  <si>
    <t>TUCP-ITUC AP</t>
  </si>
  <si>
    <t>Poverty Eradication, Employment, Decent Work and Social Protection, Youth, Education and Culture, Health and Population Dynamics, Human Rights, Climate Change, Gender Equality and Women's Rights</t>
  </si>
  <si>
    <t xml:space="preserve">Attended the ILO Conventions (2005, 2010) in Geneva, Switzerland as 
Workers' Adviser
Attended the "Asia-Pacific Conference on Gender Equality and Women's
Empowerment: Beijing +20 Review" held in Bangkok from 17-20
November 2014
</t>
  </si>
  <si>
    <t xml:space="preserve">1. To help federation affiliates organize workers in various regions of 
the country into democratic trade unions and work for their 
unification under a responsible national trade union center;
2. To campaign and actively support the passage and proper 
implementation of laws that shall benefit workers thru DECENT 
WORK;
3. To establish schemes of mutual welfare and assistance among
members and affiliate organizations, and assist them in cases of 
complaints and disputes;
4. To establish policies and programs in order to realize collective 
and common objectives and guide and support their activities to 
develop and strengthen members and affiliates;
5. To establish and develop linkages with other national labor 
organizations and trade union centers in the national and 
international levels and actively participate and support their 
activities geared toward the promotion and interest of the labor 
sector;
6. To conduct a continuing education programs in order to develop
enlightened, critical and responsible members and leaders;
7. To develop dynamic trade union leaders among workers who can
represent, interact and become the voice of the workers in social 
dialogue.
</t>
  </si>
  <si>
    <t>The Trade Union Congress of the Philippines (TUCP) is the biggest national trade union center in the Philippines with over 40 federation affiliates distributed in different parts of the country coming from the different industrial sectors - banking, commerce and industry, shipping, hospital, teachers, farmers and informal workers. The TUCP is affiliated with the International Trade Union Confederation, both in Asia Pacific and Brussels.</t>
  </si>
  <si>
    <t>Unit 601 Marbella II Bldg., Roxas Blvd., Malate, Manila 1004</t>
  </si>
  <si>
    <t>www.tucp.org.ph</t>
  </si>
  <si>
    <t>secrtucp@gmail.com</t>
  </si>
  <si>
    <t>263-2270</t>
  </si>
  <si>
    <t>Workers, formal and informal</t>
  </si>
  <si>
    <t>Organizing, lobbying for policy direction and laws beneficial to workers, strengthening affiliate organization and train trade union leaders</t>
  </si>
  <si>
    <t>Florencia Pantaliano Cabatingan</t>
  </si>
  <si>
    <t>417 Sikatuna Bliss I, Barangay UP Village, Diliman, Quezon City 1101 Philippines</t>
  </si>
  <si>
    <t>fpc4633@gmail.com</t>
  </si>
  <si>
    <t>0932-861-7471</t>
  </si>
  <si>
    <t>Graduated BSCommerce major in Accounting, work experiences prior to trade union as professor in economics and finance and as Secretary to a big private firm, join the trade union 1972 first as Education Officer,later as Collective Bargaining Negotiator and Industrial Relations Officer. Became the first woman executive in the Union and assigned in Mindanao at the height of insurgency. Later transferred to the National Office of the Union and became the head of the Education Division covering programs for all types of workers. Retired from Union in 2007 after serving for 36 years and join the TUCP as volunteer for the women's program. Appointed labor representative to the Regional Tripartite Wages and Productivity Board from 1989 to 2004, Labor representative to the Philippine Commission of Women from 2004 to 2010; Women Sectoral Council of the National Anti-Poverty Commission from 2007 to 2010 and elected Chairperson, Women's Committee of the ITUC-AP.</t>
  </si>
  <si>
    <t>Part of the Philippine delegation as Workers' Adviser in the ILO Convention
in Geneva, Switzerland in 2005 and 2010
Participate in the ESCAP "Asia-Pacific Conference on Gender Equality and 
Women's Empowerment: Beijing +20 Review" held in Bangkok from
17 to 20 November 2014</t>
  </si>
  <si>
    <t>Poverty Eradication, Employment, Decent Work and Social Protection, Health and Population Dynamics, Human Rights, Gender Equality and Women's Rights</t>
  </si>
  <si>
    <t>The Decent Work Campaign, gender equality and women's rights and industrial relations</t>
  </si>
  <si>
    <t>Nepal Kirat Kulung Bhasa Sanskriti Utthan Sangh (Association of Nepal Kirat Kulung Language and Cultural Development)</t>
  </si>
  <si>
    <t>ANKKLACD</t>
  </si>
  <si>
    <t>Youth, Education and Culture, Climate Change, Forests and Biodiversity</t>
  </si>
  <si>
    <t>Previously ANKKLACD took part in UNPFII and EMRIP meetings</t>
  </si>
  <si>
    <t>To establish a dignified life of all the Kulung communities with full access to information, knowledge, education, health services, economic opportunity and meaningful participation in decision making of development process and .effective representation in State Operation being recognized as identified and officially recognized indigenous peoples of Nepal.</t>
  </si>
  <si>
    <t>Nepal Kirat Kulung Bhasha Sanskriti Utthan Sangh (Association of Nepal Kirat Kulung Language and Cultural Development) is an autonomous and representative organization of Kulung community at the national level. It has been formally registered with the District Administration Office, Sunsari under the social Act of His Majesty's Government of Nepal (HMGN) in 1993 (2049 BS). The Association of Nepal Kirat Kulung Language and Cultural Development (ANKKLCD) have been working for social and economic development as well as for the linguistic and cultural development of the Kulung community since its inception. Its central office is located at Dharan Sub-Metropolitan City-22, Sunsari district with a branch office in Kathmandu (Dhumbarahi). It has also district committee offices at six districts (Solukhumbu, Sakhuwasabha, Bhojpur, Terhathum, Dhankuta, Sunsari, Morang, Jhapa, Ilam, Taplejung Kaski, Udaypur and Kathmandu) and 18 village committees in different districts.</t>
  </si>
  <si>
    <t>Dharan Sub-Metropolitan City-22, Devigonw, Sunsari, Nepal.</t>
  </si>
  <si>
    <t>www.kulung.net.np</t>
  </si>
  <si>
    <t>kiratkulung@gmail.com</t>
  </si>
  <si>
    <t>977-1-4008548 (request)</t>
  </si>
  <si>
    <t>Primarily Kulung community but works together for indigenous peoples, civil societies on common issues.</t>
  </si>
  <si>
    <t xml:space="preserve">Organizing training, interaction, workshops, seminar, campaign, procession and demonstration and conducting lobby advocacy to the political leaders and their parties, government for implementing the rights enshrined in international human rights instruments emphasizing on the rights relevant to the indigenous peoples and citizen of the nation.
Conserve forest, bio-diversities and protect ancestral land and territories, oral history and promote traditional handicrafts, knowledge and skills and share good practices on natural resource management, customary laws, traditional tangible and intangible heritages.
</t>
  </si>
  <si>
    <t>Chandra Singh Kulung</t>
  </si>
  <si>
    <t>Dharampur-8, Jhapa, Nepal</t>
  </si>
  <si>
    <t>chandra.kulung@gmail.com</t>
  </si>
  <si>
    <t>977-1-9851088707</t>
  </si>
  <si>
    <t>977-1-4382620</t>
  </si>
  <si>
    <t xml:space="preserve">Chandra Singh Kulung is the first person in Nepal who raised the issue of own identity of Kulung community and initiated the activities to educate to the Kulung peoples on their indigenous rights enshrined in the ILO Convention 169, ICCPR, ICESCR, UDHR, UNDRIP, CERD and others relevant (Climate change) to the protection and promotion of human rights.
Prior to his entry Kulung's identity it was assimilated their identity into so called title 'Rai' by the State due to ignorance of their rights.
He is a catalyst of the excluded and discriminated groups. After his campaign many other excluded groups have joined and now 25 groups have been recommended by the High Level Task Force of Revisiting the Indigenous Peoples of Nepal led by an Anthropologist, Prof. Dr. Om Gurung appointed by the Council of Ministers of Nepal. There are more than 41 groups are struggling for being recognized officially as indigenous peoples as they want to be known.
He is still leading to Kulung Community as a Chairperson of ANKKLACD, Central Committee and facilitates and advises to many other indigenous men, women, youth, student's organizations as well.
Academically he is Human Resource Management Specialist and by activism he is a missionary journalist, thoughts provoker and team player among the indigenous peoples as well as non-indigenous civil society.
He is the founder Chairperson of Association of Nepalese Indigenous Nationalities' Journalist (ANIJ) established in 1999 and now it is upgraded into Federation of Nepalese Indigenous Nationalities Journalist (FONIJ).
He is one of the pioneer activists who organized a program to warn to the government (Ministry of Forest and Soil Conservation) not to pass the Bill of Access to Benefit Sharing on Genetic Resources unless and until the Free Prior and Informed Consent (FPIC) is ensured from the indigenous peoples.
He is a coacher, mentor, trainer, stimulator, motivator, researcher, presenter, communicator in the field of indigenous rights and movement, particularly to uplift the excluded groups which are ignored not cared of by the officially recognized 56 indigenous peoples of Nepal and their organization Nepal Federation of Indigenous Nationalities (NEFIN).
Despite of the activism, he has knowledge on program development based on rights based approach, participatory planning and result based monitoring and evaluation. 
He facilitates to indigenous peoples for increasing their understanding on the concept of logical framework and its elements and provide consultancy on writing proposals to indigenous peoples organizations.
</t>
  </si>
  <si>
    <t>He has attended UNPFII meeting twice and has delivered statement twice on behalf of Association of Nepalese Indigenous Journalists (ANIJ) and Association of Nepal Kirat Kulung Language and Cultural Development.
During the Nepal visit of Special Rapporteurs - Prof. Sir, James Anaya and Dr. Rodolfo Stavenhagen, he with other delegates of the excluded groups presented their human rights issues.
He has interviewed to former UNPFII Chairpersons- Mr. Ole Henrik, Magga and Victorial Tauli Corpuz in Indigenous Voice Weekly published by ANIJ in Nepal.
He has also been engaging in UPR process from its first cycle to this second one as well.</t>
  </si>
  <si>
    <t>Poverty Eradication, Youth, Education and Culture, Human Rights, Climate Change, Forests and Biodiversity, Gender Equality and Women's Rights, Conflict Prevention, Post Conflict Peace Building and the Promotion of Durable Peace, Rule of Law and Governance</t>
  </si>
  <si>
    <t>If, sponsor is received, the contribution at regions CSO Engagement with the UN System will be made, otherwise I can assure my contribution at national level taking active part in preparatory meeting with the delegation of my country to the Region CSO Engagement. Or, if the Region CSO Engagement is organized in Nepal, certainly I will contribute on it.</t>
  </si>
  <si>
    <t>Positive change for Cambodia</t>
  </si>
  <si>
    <t>Climate Change, Gender Equality and Women's Rights, Rule of Law and Governance, Active to stop Violence</t>
  </si>
  <si>
    <t>- the first time: the fourth World Conference in Beijing 1995
- Global Institute for Human Right for Human Right Defenders in Geneva 2011
- The Beijibg +20 review in Bangkok on September 14-16, 2014</t>
  </si>
  <si>
    <t xml:space="preserve">The three main Objectives
1. Capacity Building of Government, Private sectors and NGOs on Women’s Human Right with Social Responsibility and with social innovations on CEDAW and BPFA for Equality and Awakening all women and men to stand up in the 21th century for Sustainability Development Goals 2015-2030.
2. Building Capacity of under national government, communities women and men, youth and girls and on Direct and Indirect Discrimination to active to stop on Ending Violence; on Reproductive Right and Health Right; 
3. Building Capacity of under national government, communities women and men, youth and girls and on Discrimination to climate change and disaster management for sustainable development.
</t>
  </si>
  <si>
    <t>The Positive Change for Cambodia (PCC) was founded by a group of Disabled and Peasant women in the end of 2005, which saw the outcry of women and girls voice from Gender discrimination and gender-based violence such as domestic violence, Sexual Violence, rape abusive, trafficking and sexual harassment, Health Right and the most women and girls are affected to food security from climate Change and Environment. The women and girls are faced with many issues in livelihood, they have no potential in decision making in social development. The communities have GAP of right based approach, women right and social innovation that benefit of the equality between women and men, especially women in remote have no equal benefit with men and women in the cities on social, economic and political sectors. 
The groups of PCC wish to get more young women led Community, private sectors, NGOs and Society. PCC established as one feminist and Women Right Organization name Positive Change for Cambodia (PCC) registered with Ministry of Interior and on 20th February, 2006 with Reference No 174 SCN.</t>
  </si>
  <si>
    <t># 462 , Bld Preah Monivong, Sangkat Tonle Basak, Khan Chamcar Mon, Phnom Penh</t>
  </si>
  <si>
    <t>www.pccambodia.org (on review)</t>
  </si>
  <si>
    <t>855-23 6914423</t>
  </si>
  <si>
    <t>Positive Change for Cambodia want to Women and girls to have Equal with men and boys.
We work with both women and men , girl and boys and focus to National and community level and university and Government and NGOs on laws and policy change.</t>
  </si>
  <si>
    <t xml:space="preserve">1. Provide Training workshop on CEDAW and BPFA to Government , private sectors, community and schools 
2. Training on CEDAW and Active to stop Violence to Police, Judge, court and authorities.
3. Provide awareness raising on discrimination on Climate climate change and disaster Management to Schools and community
4. Provide training workshop on Reproductive Health /health Right to schools.
5. Linkage regional and international for exchange sharing information and learning new experiences.
</t>
  </si>
  <si>
    <t>Sochivanny Hoy</t>
  </si>
  <si>
    <t>462 B32, Monivong Bld, Tonle Basak, Phnom Penh</t>
  </si>
  <si>
    <t>855 23 6914423</t>
  </si>
  <si>
    <t>I would like to participate to the Asia Pacific Civil Society Forum on Sustainable Development to learn and sharing about Cambodia and I representation of Positive Change for Cambodia and NGO CEDAW Committee with 72 NGOs members and young women active groups on CEDAW.</t>
  </si>
  <si>
    <t>- 1995 from 30 August to 08 September on the Fourth World Conference for Women, that time , I work with Cambodia Women Development Agency (CWDA), and the we assist to Director to conduct two workshop , first on Women and Front line, and the second on Women and Health 
- Observation the special rap[porters report to UNCHR on 12 to 30 September 2011 
- participate to the Beijing +20 review in Bangkok from 14-16 September 2014</t>
  </si>
  <si>
    <t>Employment, Decent Work and Social Protection, Health and Population Dynamics, Climate Change, Disaster Risk Reduction, Gender Equality and Women's Rights, Rule of Law and Governance, Active to stop Violence to women and girls</t>
  </si>
  <si>
    <t>I have ability to Share experience on gender Equality and Women Right; 
on Reproductive Health Right, 
on Climate change/Disaster and 
on Violence Against women and the Laws</t>
  </si>
  <si>
    <t>KAFIN Migrant Center</t>
  </si>
  <si>
    <t>KAFIN</t>
  </si>
  <si>
    <t>Japan</t>
  </si>
  <si>
    <t>Employment, Decent Work and Social Protection, Human Rights, Disaster Risk Reduction, Gender Equality and Women's Rights</t>
  </si>
  <si>
    <t>To promote and protect the rights of migrants, immigrants, refugees and displaced persons and provide programs and services for their economic, cultural and political uplift.</t>
  </si>
  <si>
    <t>KAFIN was established in 2000 as a center catering to Filipinos and migrants of other nationalities in Japan who are faced with various issues and problems. It has a DARE Program which stands for Defend, Assist, Rescue and Empower (migrants) so they can exercise their full potential as contributing members of society.</t>
  </si>
  <si>
    <t>335-0002 Saitama-ken, Warabi-shi, Warabi-so No. 101, 5-51-22 Tsukagoshi</t>
  </si>
  <si>
    <t>migrantejapan@blogspot.com</t>
  </si>
  <si>
    <t>kafinmigrantcenter@gmail.com</t>
  </si>
  <si>
    <t>+81 9017472372</t>
  </si>
  <si>
    <t>Migrant rights and welfare protection.</t>
  </si>
  <si>
    <t>Migrant empowerment, lobby, campaigns and advocacy work.</t>
  </si>
  <si>
    <t>Agalyn Salah Nagase</t>
  </si>
  <si>
    <t>+81 90-9203-7195</t>
  </si>
  <si>
    <t>Agalyn Nagase is a Filipina born in the Northern part of the Philippines. She is married to a Japanese NGO worker and act as Coordinator of the KAFIN Migrant Center for more than 14 years.</t>
  </si>
  <si>
    <t>Employment, Decent Work and Social Protection, Human Rights, Migrant protection</t>
  </si>
  <si>
    <t>Migrant rights advocacy and research.</t>
  </si>
  <si>
    <t>Migrante Nagoya</t>
  </si>
  <si>
    <t>Migrant rights and empowerment.</t>
  </si>
  <si>
    <t>Migrante Nagoya was organized in 2008 as a community-based organization of Filipino migrants in Central Japan committed to the promotion and protection of migrants and their families.</t>
  </si>
  <si>
    <t>455-0008 Aichi-ken, Nagoya-shi, Minato-ku, 9-Ban Chou, 5-17-1 Skyheights Oda 5D</t>
  </si>
  <si>
    <t>mignagoya@gmail.com</t>
  </si>
  <si>
    <t>+81 052 3832162</t>
  </si>
  <si>
    <t>Migrants rights and protection and empowerment.</t>
  </si>
  <si>
    <t>Lobby, campaign and advocacy for migrants' rights and protection.</t>
  </si>
  <si>
    <t>Luisito Mallada Pongos</t>
  </si>
  <si>
    <t>455-0008 Aichi-ken, Nagoya-shi Minato-ku, 9Ban Chou, 5-17-1 Skyheights Oda 5D</t>
  </si>
  <si>
    <t>butchstrike@yahoo.com</t>
  </si>
  <si>
    <t>+81 90-1747-2372</t>
  </si>
  <si>
    <t>Luisito Pongos is Spokesperson of Migrante Nagoya. He is also the country representative of Migrante International, the global alliance of Filipino migrant organizations. He is also a former senior researcher at Friends of the Filipino Migrant Workers, Inc. (KAIBIGAN, Inc.) a non-profit service organization based in the Philippines catering to Filipino migrant workers.</t>
  </si>
  <si>
    <t>Employment, Decent Work and Social Protection, Human Rights, Climate Change, Disaster Risk Reduction, Migrants</t>
  </si>
  <si>
    <t>Policy research and advocacy campaign.</t>
  </si>
  <si>
    <t>Advocates of Science and Technology for the People</t>
  </si>
  <si>
    <t>AGHAM</t>
  </si>
  <si>
    <t>Food Security and Nutrition/ Sustainable Agriculture, Youth, Education and Culture, Energy, Climate Change, Disaster Risk Reduction, Forests and Biodiversity</t>
  </si>
  <si>
    <t>Attended the Asian and Pacific Conference on Gender Equality and Women's Empowerment: Beijing +20 Review on November 17-20 at Bangkok, Thailand.</t>
  </si>
  <si>
    <t>AGHAM is an organization of pro-people science and technology advocates that promotes science and technology that genuinely serve the interest of the Filipino people through direct technical service to the communities through researches and advocacy in the form of education, fora and discussion.</t>
  </si>
  <si>
    <t>AGHAM was founded on July 24, 1999 and was duly registered with the Securities and Exchange Commission. It is an organization of patriotic, pro-people science and technology advocates, bonded together by a common interest of promoting science and technology that genuinely serve the interest of the Filipino people, especially the poor.
AGHAM has two (2) Regional Chapters in two academic institutions, AGHAM Central Luzon based in Bataan Peninsula State University and AGHAM Southern Tagalog based in UPLB. There are also members from government offices, such as the National Food Authority (NFA), Bureau of Soils and Water Management (BSWM), and Philippine Athmospheric, Geophysical and and Astronomical Services Administration. AGHAM also has two (2) youth organizations, AGHAM Youth in UP Diliman and Junior AGHAM in Polytechnic University of the Philippines. Membership of AGHAM comprises 250 science and technology workers and students. Currently, it has four (4) full-time volunteers.</t>
  </si>
  <si>
    <t># 127-B Scout Fuentebella Brgy. Sacred Heart, Quezon City, Phillippines</t>
  </si>
  <si>
    <t>http://www.agham.org/cms/</t>
  </si>
  <si>
    <t>agham.national@gmail.com</t>
  </si>
  <si>
    <t>+ 63 2 998 4226</t>
  </si>
  <si>
    <t>+ 63 2 920 9099</t>
  </si>
  <si>
    <t xml:space="preserve">AGHAM seeks to attain the following,
1. Advocate for a science and technology that is self-reliant, pro-poor and independent
2. Promote and advance science and technology that genuinely serves the interest of the Filipino people
3. Unite the broadest composition of the S&amp;T sector towards a pro-people and patriotic orientation of science and technology
4. Organize and mobilize with other sectors for the attainment of a science and technology that eventually leads to a sovereign and prosperous society
5. Encourage, promote and support researches and technological innovations that aim to enhance agricultural productivity and uplift the lives of the Filipino poor
6. Establish linkage with local and international S&amp;T agencies, organizations and individuals sharing
the common goal of making S&amp;T serve the interest of the Filipino people
</t>
  </si>
  <si>
    <t>Promotion and advocacy as reflected in AGHAM's six major cncerns:
1. Public utilities
2. Food-Security and Self-Sufficiency
3. Environment
4. Scientific and Mass Culture
5. National Industrialization
6. Plight of Filipino Scientists</t>
  </si>
  <si>
    <t>Maria Finesa A. Cosico</t>
  </si>
  <si>
    <t>#127-B Scout Fuentebella Brgy. Sacred Heart Quezon City, Philippines</t>
  </si>
  <si>
    <t>finesacosico@agham.org</t>
  </si>
  <si>
    <t xml:space="preserve">- Current Secretary General of AGHAM
- Graduate of Bachelor of Science in Agriculture
- Has Masters Degree in Environment and and Resource Management
</t>
  </si>
  <si>
    <t>One of the presenters in the CSO Forum: Women and Environment Policy to Action to present reflection on the Beijing+20 Platform and Action on women and environment.</t>
  </si>
  <si>
    <t>Food Security and Nutrition/ Sustainable Agriculture, Desertification, Land Degradation and Drought, Water and Sanitation, Energy, Climate Change, Forests and Biodiversity</t>
  </si>
  <si>
    <t>Promote and advocate the use of technology to move towards production and economic processes that would help to fulfill people’s right to develop, equitably and within natural limits.
Engage and employ local scientists, engineers and technologists to address local technological issues that hinder agricultural development, women’s participation, climate change adaptation, learning and education</t>
  </si>
  <si>
    <t>Centre for Poverty Analysis</t>
  </si>
  <si>
    <t>CEPA</t>
  </si>
  <si>
    <t>Poverty Eradication, Food Security and Nutrition/ Sustainable Agriculture, Employment, Decent Work and Social Protection, Sustained and Inclusive Economies, Energy, Sustainable Cities and Human Settlement, Sustainable Transport, Climate Change, Disaster Risk Reduction, Gender Equality and Women's Rights, Rule of Law and Governance</t>
  </si>
  <si>
    <t>As an organisation CEPA staff have participated in many UN events both regional and local and have been on many panels that discuss issues related to poverty. In relation to the SDGs have Participated in the APFSD meetings in May 2014.</t>
  </si>
  <si>
    <t>To carry out research, advisory services, training, dialogue and exchange and policy advocacy related to poverty and development.</t>
  </si>
  <si>
    <t xml:space="preserve">The Centre for Poverty Analysis (CEPA) is a Sri Lankan think tank established in 2001 that works on issues related to poverty and development. It is registered in Sri Lanka under the Company’s act as a not-for-profit company. CEPA’s current thematic focus areas are post conflict development, infrastructure, environment, vulnerability and migration. The themes contribute to CEPA overall knowledge base of poverty, prosperity, vulnerability and inequality. CEPA’s core strengths are poverty assessment and measurement, poverty impact monitoring, and dialogue and exchange. CEPA staff is proficient in both qualitative and quantitative research methods and generates its own research products as well as through client services. CEPA’s clients and partners include Bi-lateral Donors (World Bank, Asian Development Bank, Swiss Development Agency) INGOs (Oxfam, CARE), NGOs (Energy Forum, Sarvodaya) as well as international research organisations (Overseas Development Institute, Oxford University). 
</t>
  </si>
  <si>
    <t>29, R G Senanayake Mawatha, Colombo 7, Sri Lanka.</t>
  </si>
  <si>
    <t>www.cepa.lk</t>
  </si>
  <si>
    <t>karin@cepa.lk</t>
  </si>
  <si>
    <t>94 11 4690200</t>
  </si>
  <si>
    <t>94 11 2676959</t>
  </si>
  <si>
    <t>Research to improve the understanding and knowledge base on poverty and development.</t>
  </si>
  <si>
    <t xml:space="preserve">Poverty Assessment and Measurement - that does work around on poverty is understood and measured
Poverty Impact Monitoring - consists of assessments, Monitoring and Evaluations and reviews that look at development projects and their impact on poverty 
Thematic Research - carries out research and compiles information with a thematic focus on environment, post war development, migration, infrastructure and vulnerability - in relation to poverty
Dialogue and Exchange activities - encompass a range of events, discussion forums, multi-media productions and a resource centre that provides poverty related information to different stakeholders
Policy Advocacy - provides evidence and platforms for policy advocay 
Training - provides research methodology training
</t>
  </si>
  <si>
    <t>Karin Fernando</t>
  </si>
  <si>
    <t>29 R G Senanayake Mawatha Colombo 7</t>
  </si>
  <si>
    <t>94 11 4690213</t>
  </si>
  <si>
    <t xml:space="preserve">Karin Fernando (MA Brandeis), is a Senior Professional at the Centre for Poverty Analysis (CEPA) where she leads the thematic work on the Environment and Poverty. Her interests are in natural resource management, sustainable development and poverty. 
The work under the thematic explores, analyzes and highlights links between the environment (its resources, management and use) and how it affects the lives of poor people and vice-versa. This work aims to provide better integration of environmental factors into decision making, planning and programming at all levels so that a more sustainable development trajectory can be put in place. Under this thematic we carry out multiple types of work (assessments and reviews of projects and programmes, and theoretical research of concepts and its application and dialogue and exchange activities) to generate evidence. 
</t>
  </si>
  <si>
    <t>In relation to the SDGs have Participated in the APFSD meetings in May 2014.</t>
  </si>
  <si>
    <t>Poverty Eradication, Sustained and Inclusive Economies, Climate Change, Disaster Risk Reduction</t>
  </si>
  <si>
    <t>To provide inputs and research outputs that promote sustainable development.</t>
  </si>
  <si>
    <t>No.</t>
  </si>
  <si>
    <t>Earthlanka</t>
  </si>
  <si>
    <t>Youth</t>
  </si>
  <si>
    <t>Climate Change, Disaster Risk Reduction, Oceans and Seas, Forests and Biodiversity</t>
  </si>
  <si>
    <t>No accreditation, GYBN</t>
  </si>
  <si>
    <t>No:198/4, Borella Road, Depanama, Pannipitiya, Colombo, SriLanka</t>
  </si>
  <si>
    <t xml:space="preserve">www.earthlanka.net </t>
  </si>
  <si>
    <t>sudarsha30384@gmail.com</t>
  </si>
  <si>
    <t>Sudarsha De Silva</t>
  </si>
  <si>
    <t>Institut Perempuan</t>
  </si>
  <si>
    <t>IP</t>
  </si>
  <si>
    <t xml:space="preserve">59th Session of UN CSW
</t>
  </si>
  <si>
    <t>Our Mission is giving our best efforts to advocate women’s rights through women’s movement in order to create a justice, equality, and humanity civil society. For that we urge to create and be part of women movement all around the world as well as develop society where women’s rights movement plays an important role.</t>
  </si>
  <si>
    <t>INSTITUT PEREMPUAN/WOMEN’S INSTITUTE, which was founded on August, 9th, 1998, is a feminist, non-profit organization, dedicated to women’s issues and women’s rights advocacy work. We believe in justice, equality, and humanity for women as an unavoidable part of human values for a basic ground to build a democratic life.</t>
  </si>
  <si>
    <t>Jl. Dago Pojok No 85 Bandung 40135</t>
  </si>
  <si>
    <t>www.institutperempuan.or.id</t>
  </si>
  <si>
    <t>institut_perempuan@yahoo.com</t>
  </si>
  <si>
    <t>+62.21 2516378</t>
  </si>
  <si>
    <t>Violence against women and trafficking 
Women's rights/Human rights
Migrant rights
Rural women</t>
  </si>
  <si>
    <t>we have four main programs, there are: Campaign, Feminist Critical Education, Assistance of Women Victims of Violence, and Advocacy.</t>
  </si>
  <si>
    <t>Ellin Rozana</t>
  </si>
  <si>
    <t>Jl. Dago Pojok No 85 bandung 40135</t>
  </si>
  <si>
    <t>+6282118261380, +628159074798</t>
  </si>
  <si>
    <t>At the age of 20 years, founded INSTITUT PEREMPUAN/Women's Institute as a feminist organization in West Java, Indonesia, that is devoted
themselves for the enforcement of women's rights, children's rights, and the group other oppressed. Since then, she dedicate her activism with becoming Coordinator of the Division of Women Education and Organizing (2000-
2003), counselor for victims of violence and Coordinator
of Division of Assistance Women Victims of Violence (2003-2004), until
dedicating itself as Executive Director of the Institute of Women
(2005-current).</t>
  </si>
  <si>
    <t>59th UN CSW Meeting</t>
  </si>
  <si>
    <t>Contribute in giving input for AP RCEM documents regarding women's rights&amp;gender equality.</t>
  </si>
  <si>
    <t>Association of legal entities "Pharmaceutical Association of the Kyrgyz Republic"</t>
  </si>
  <si>
    <t>PAKR</t>
  </si>
  <si>
    <t>Employment, Decent Work and Social Protection, Youth, Education and Culture, Health and Population Dynamics, Global Partnership for Achieving Sustainable Development, Human Rights</t>
  </si>
  <si>
    <t xml:space="preserve">I was a participant CSOs on the first high-level forum in Mexico April 14, 2014. My position was: Responsible secretary of Public Watch Councils of CSOs under Ministry of health, member of IntraPWC on aid and devlopment effectiveness (Google translator)
</t>
  </si>
  <si>
    <t>Supporting pharmacists in providing medication management, health promotion and disease prevention services. Protecting the safety, security and integrity of the medication system through the development of and participation in medication safety and quality improvement initiatives.</t>
  </si>
  <si>
    <t>Pharmaceutical Association of the Kyrgyz Republicworks hard to create real opportunities for pharmacists to improve their working lives, expand their scopes of their practice and enrich the contributions they make to the health of people.</t>
  </si>
  <si>
    <t>144a Bokonbaeva str., office 510 Bishkek, Kyrgyz Republic</t>
  </si>
  <si>
    <t>ojulpak@gmail.com</t>
  </si>
  <si>
    <t>+996 312 900-411</t>
  </si>
  <si>
    <t>Advancing pharmacists to help our people live healthier lives.</t>
  </si>
  <si>
    <t>GulmiraMambetova</t>
  </si>
  <si>
    <t>gulmira1712@gmail.com</t>
  </si>
  <si>
    <t>+996 554 171-264</t>
  </si>
  <si>
    <t>GulmiraMambetova is the head of the Pharmaceutical Association of the Kyrgyz Republic, a member of the Civil Movement for the effectiveness of development of the country</t>
  </si>
  <si>
    <t xml:space="preserve">I was a participant CSOs on the first high-level forum in Mexico April 14, 2014. My position was: Responsible secretary of Public Watch Councils of CSOs under Ministry of health, member of IntraPWC on aid and devlopment effectiveness.
</t>
  </si>
  <si>
    <t>Employment, Decent Work and Social Protection, Health and Population Dynamics, Sustainable Development Financing, Global Partnership for Achieving Sustainable Development</t>
  </si>
  <si>
    <t>participate in monitoring and evaluating the effectiveness of official development assistance country.</t>
  </si>
  <si>
    <t>Programme on Women’s Economic, Social and Cultural Rights</t>
  </si>
  <si>
    <t>PWESCR</t>
  </si>
  <si>
    <t>Poverty Eradication, Food Security and Nutrition/ Sustainable Agriculture, Employment, Decent Work and Social Protection, Macroeconomic Policies, Sustainable Development Financing, Global Partnership for Achieving Sustainable Development, Human Rights, Gender Equality and Women's Rights</t>
  </si>
  <si>
    <t xml:space="preserve">PWESCR works with International Human Rights Mechanisms including Treaty body monitoring, Special Procedures, and UPR. PWESCR builds capacity of CSO from global South to engage in international human rights mechanisms. With UN Committee on Economic, Social and Cultural Rights (CESCR) PWESCR has worked with large CSO collectives from nine (9) countries which include Afghanistan, India, Sri Lanka, Nepal, Djibouti, Moldova, Turkey, Cameroon and Indonesia to develop alternate reports for CESCR review. It helps CSO participate in their countries review in Geneva too. We have worked closely with several Rapporteurs and their mandates, this include special Rapporteur on VAW, on Extreme poverty and Human Rights, on the Right to food. PWESCR has been part of several UN Consultation and regularly participates in the Human Rights Council, CESCR, and CSW. PWESCR also has participated in various Working Groups at the UN including the one on the Rights of Peasants and Other People Living in Rural Areas. 
</t>
  </si>
  <si>
    <t xml:space="preserve">• To build leadership and capacity in the field of human rights and economic justice to promote women’s economic, social and cultural rights.
• To foster collaborations to enhance learning, knowledge and skills.
• To develop shared strategies to advocate problem-solving alternatives in the context of gender.
</t>
  </si>
  <si>
    <t xml:space="preserve">PWESCR is an international human rights organisation based in the global South committed to promoting women’s human rights, especially in the context of economic, social and cultural rights by engendering policy, law and practice at local, national, regional and international levels. 
PWESCR was formed out of a critical need to develop international human rights organisations in the global South that are able to network, share expertise, strengthen and develop human resources and create tools to raise awareness around women’s ESCR and push for their implementation. PWESCR was formed to address the need to develop leadership of women from global South in using a human rights framework to address issues of poverty and to promote life with dignity. This need was identified by a group of human rights professional, women rights leaders from various parts of the world who were engaged in diverse issues of housing, violence against women, right to work, health etc. PWESCR was initiated in India in 2005. It is one of the few international organisations being coordinated by women of the global South that focuses on advancing women’s ESCR. The aim is to create a strong organisation that is led by women of color and that works at local, regional, and international levels, and represents the concerns of women of the South in diverse policy forums. 
There are several groups that work on women’s economic, social justice issues –health, education, livelihood, land, water, housing, food, work, etc. However, PWESCR is unique in its approach of linking some of these pressing issues from the ground realities to the international level from women’s perspective. 
Some of PWESCR’s value added advantages are: 
1. An international organisation that is women led and is based in the global South. 
2. Its ability to link most marginalised women’s voices and realities from the ground to the highest level of policy making at all levels including the UN. 
3. With a focus on women’s poverty, PWESCR provides economic analysis to women’s issues and not just social and cultural perspective. The latter two have been the strengths of women’s movement globally. 
4. PWESCR particularly focuses on International Covenant on Economic, Social and Cultural Rights (ICESCR) and not just CEDAW. The latter has been the focus of women’s human rights work in general. 
</t>
  </si>
  <si>
    <t>Head Office: D-14 Kalkaji, 1st Floor, New Delhi, India</t>
  </si>
  <si>
    <t xml:space="preserve">www.pwescr.org </t>
  </si>
  <si>
    <t>pwescr@pwescr.org</t>
  </si>
  <si>
    <t xml:space="preserve">• Women’s Poverty
• Concept of Dignity
• International Covenant on Economic, Social and Cultural Right
• Women’s Right to Productive Resources &amp; Livelihood
• Right to Social Security
• Right to Food
</t>
  </si>
  <si>
    <t>Abhiram Roy</t>
  </si>
  <si>
    <t>D-14 Kalkaji, 1st Floor, New Delhi, India</t>
  </si>
  <si>
    <t>aroy@pwescr.org</t>
  </si>
  <si>
    <t xml:space="preserve">- Abhiram Roy is a public health professional with more than seven years of working experience in health public health program management and capacity building related activities especially in the area of maternal health and sexual and reproductive health and rights, gender and economic social and cultural rights. He holds experiences to engage with the government agencies to work on the policies and programmes relating to women’s ESCR and actively involved in strategizing various campaigns. 
- Moderate the sub-regional feminist alliance called South Asia Feminist Alliance for ESCR (SAFA for ESCR) with PWESCR the secretariat of the alliance. Been part of various other regional and global networks like, SAAPE (South Asia Alliance for Poverty Eradication), Post 2015 women coalition, and Global coalition for social protection floor. 
</t>
  </si>
  <si>
    <t xml:space="preserve">- Participated in the Committee on Economic, Social and Cultural Rights (CESCR) review process 
- Involved in drafting various statement – e.g. oral statement during the CESCR review of Nepal, statement and recommendations on rural women’s right to Livelihood, Employment and Social Protection to the CEDAW Committee. Coordinated Collective process in the preparation of various CSOs report like CESCR, UPR and CEDAW. 
</t>
  </si>
  <si>
    <t>Poverty Eradication, Food Security and Nutrition/ Sustainable Agriculture, Employment, Decent Work and Social Protection, Health and Population Dynamics, Global Partnership for Achieving Sustainable Development, Human Rights, Gender Equality and Women's Rights, LGBTIQ Rights</t>
  </si>
  <si>
    <t xml:space="preserve">- Capacity building around International and regional human rights mechanisms. 
- Implementation of International human rights standards in domestic law and policy
- Mobilize women’s networks for collective advocacy
- Research
- Policy briefs
- Statements
- 
</t>
  </si>
  <si>
    <t>Indonesian Social Change Organization (Indonesian Sex Worker Organization)</t>
  </si>
  <si>
    <t>OPSI</t>
  </si>
  <si>
    <t>Human Rights, Gender Equality and Women's Rights, LGBTIQ Rights, sex worker right</t>
  </si>
  <si>
    <t>UNESCAP Regional meeting</t>
  </si>
  <si>
    <t>to push government to protect, respect, fulfil and promote human right for sex worker (female and LGBT sex worker) and to empower sex worker</t>
  </si>
  <si>
    <t>we are the organitation which iniciate, manage, lead and for sex worker. our scope of work are; advocacy, critical awareness regarding human right and empowering sex worker.</t>
  </si>
  <si>
    <t>jln. D, No. 23c, gang 6, RT/RW ; 10/11,</t>
  </si>
  <si>
    <t>www.opsi-network.org</t>
  </si>
  <si>
    <t>pom.opsi@gmail.com</t>
  </si>
  <si>
    <t>empowering sex worker</t>
  </si>
  <si>
    <t>1. advocacy for discriminative and criminalize against sex worker
2. increasing critical awareness for sex worker
3. empowering se worker in order to increase bargaining position of sex worker</t>
  </si>
  <si>
    <t>Faisal Riza</t>
  </si>
  <si>
    <t>Jln. Raya Bogor, RT II, RW. I-kec. Ciracas, kelurahan Ciracas,Jakarta Timur</t>
  </si>
  <si>
    <t>faisal.aceh77@gmail.com</t>
  </si>
  <si>
    <t>i am an LGBT and sex worker person, focused on gender and sexuality, sexual orientation and gender identity and also sex worker community. i also interesting in community empowerment.</t>
  </si>
  <si>
    <t>UN MDGs civil society forum</t>
  </si>
  <si>
    <t>Human Rights, LGBTIQ Rights</t>
  </si>
  <si>
    <t>i will contribute for SOGIE based human right protection and advocacy, sex worker issues regarding protection, fulfill and respect sex worker right</t>
  </si>
  <si>
    <t>ARROW</t>
  </si>
  <si>
    <t>Nos. 1 &amp; 2 Jalan Scott, Brickfields, 50470 Kuala Lumpur, Malaysia</t>
  </si>
  <si>
    <t>www.arrow.org.my</t>
  </si>
  <si>
    <t>arrow@arrow.org.my</t>
  </si>
  <si>
    <t>+603.2273.9913 to 15</t>
  </si>
  <si>
    <t>+603.2273.9916</t>
  </si>
  <si>
    <t>Lokenatya O Sanskritik Unnayan Kendro</t>
  </si>
  <si>
    <t>LOSAUK</t>
  </si>
  <si>
    <t>Poverty Eradication, Youth, Education and Culture, Human Rights, Gender Equality and Women's Rights, LGBTIQ Rights</t>
  </si>
  <si>
    <t>Not applicable</t>
  </si>
  <si>
    <t>Promote advocacy, awareness raising &amp; capacity building for the neglected community including transgender Hijra people, poor rural cultural artistes, slum adolescents, under privileged widowed, abandoned and divorced woman and their children.</t>
  </si>
  <si>
    <t>LOSAUK– the acronym states Lokenatya O Sanaskritik Unnayan Kendra is located at 2, Farazipara Road, Khulna, Bangladesh (Phone &amp; Fax-880-41-725940, Email: losauk@bbts.net, losauk@btcl.net.bd website: www.losauk.org. LOSAUK has its own office with a laboratory theatre and a research institute. It is well-equipped research center in Khulna. LOSAUK is an NGO that implements people’s action for socio-cultural and economic development. It was set up in 1987 but it has started its work with donors since (1989–90). It has NGO, social welfare and society act registration. 
Registrations are: NGO registered on 21.08.1991 with NGO Affairs Bureau, Reg. No. 522, renewed in 2011, registered with Society Act: Khulna-18, May 16, 1994 as well as registered with Social Welfare reg. No. 489-97/99, dated December 8, 1990. (Copy attached)
Organization is accountable to its general members. Executive members are honorary and accountable to the chairperson and chairperson to advisory board and general body. LOSAUK has an approved constitution and seven members executive body run the organizational policy.</t>
  </si>
  <si>
    <t>LOSAUK, 2, Farazipara Road, Khulna-9100, Bangladesh</t>
  </si>
  <si>
    <t>www.losauk.org</t>
  </si>
  <si>
    <t>losauk.kln@gmail.com</t>
  </si>
  <si>
    <t>To see the poverty free social life in Bangladesh</t>
  </si>
  <si>
    <t>- Promote the rights of transgender (hijra) community
- Ensure the livelihood means of jatra communityท 
- Promote human rights education through popular drama 
- Promoting the rights of woman &amp; girl children through traditional folk culture
- Promoting the rights of underprivileged slum adolescent girls through access to economic opportunities
- Promote knowledge &amp; capacity to Hijra (Eunuch: transgender) community for exercising their citizen rights
- Enhance access to rights &amp; self respect of vulnerable woman groups: widowed, abandoned and divorced
- Major Focus on rights based approach, research, awareness and advocacy</t>
  </si>
  <si>
    <t>Dr. Nazmul Ahsan</t>
  </si>
  <si>
    <t>LOSAUK, 2 Farazipara Road, Khulna - 9100, Bangladesh</t>
  </si>
  <si>
    <t>drnazmulahsan606@gmail.com</t>
  </si>
  <si>
    <t>Taught at a govt. collage as an assistant professor till 1994, worked as a Course Teacher of Theatre in Education at the University of Khulna, Bangladesh since 2002 to 2004. Worked at King Alfred’s College under Southampton University, UK as an honorary visiting lecturer on South-Asian Popular Theatre, a project supported by DFID. Associated with the department of Theatre &amp; Music of Dhaka University, Dhaka, Bangladesh. Worked as a visiting professor of Drama &amp; Theatre at Fiji National University, Fiji Inlands. Worked as a BCC Expert with Asian Development Bank from October 2012 to February 2013. Facilitated and implemented a good number of human rights projects including transgender (hijra) community and the secluded rural cultural artistes of Bangladesh. Contributed a good number of papers based on Culture, Theatre, Education, human rights issues and behavioral change &amp; communication marketing process.</t>
  </si>
  <si>
    <t>Collection of information, report preparation and relevant research findings are the possible ingredients may be processed for sharing.</t>
  </si>
  <si>
    <t>POOR RURAL DEVELOPMENT SOCIETY</t>
  </si>
  <si>
    <t>PRDS</t>
  </si>
  <si>
    <t>Poverty Eradication, Water and Sanitation, Employment, Decent Work and Social Protection, Youth, Education and Culture, Health and Population Dynamics, Sustainable Development Financing, Climate Change, Forests and Biodiversity, Gender Equality and Women's Rights</t>
  </si>
  <si>
    <t>-NO-</t>
  </si>
  <si>
    <t>POVERTY ERADICATION ,SUSTAINABLE WOMAN EMPOWERMENT AND SUSTAINABLE ENVIRONMENT</t>
  </si>
  <si>
    <t>POOR RURAL DEVELOPMENT SOCIETY ESTABLISHES IN 1993 WITH A VIEW TO HELP THE RURAL POOR AND TO THEIR SUSTAINABLE LIVELY HOOD,IT HAS ORGANIZED SEVERAL TRAINING CONSES TO WOMEN AND YOUTH EMPOWERMENT</t>
  </si>
  <si>
    <t>D-NO 2/829,SATHYA PURAM,PRODDATUR-516360,KADAPA (DIST) ANDHRA PRADESH INDIA</t>
  </si>
  <si>
    <t>prdsproddatur</t>
  </si>
  <si>
    <t>prdsproddatur@gmail.com</t>
  </si>
  <si>
    <t>school dress to students ,saries are provided to oldage ,free meals program to poor peoples</t>
  </si>
  <si>
    <t>CARING OF ORPHANS 
CARING OF OLDAGE PEOPLES 
TO HELP TO POOR STUDENTS TO EDUCATE 
TO HELP THE WIDOWS</t>
  </si>
  <si>
    <t>JAKU BALAIAH PRESIDENT</t>
  </si>
  <si>
    <t>D- NO 2/830,SATYA PURAM ,PRODDATUR,516360KADAPA DIST</t>
  </si>
  <si>
    <t>--</t>
  </si>
  <si>
    <t>Poverty Eradication, Water and Sanitation, Youth, Education and Culture, Health and Population Dynamics, Sustainable Development Financing, Climate Change, Disaster Risk Reduction, Gender Equality and Women's Rights</t>
  </si>
  <si>
    <t>since support to CSO as NGO</t>
  </si>
  <si>
    <t>Reproductive Health Association of Cambodia</t>
  </si>
  <si>
    <t>RHAC</t>
  </si>
  <si>
    <t>We is one of the main partners in Cambodia, working with various UN agencies here, but we have never had any engagement at the global UN meetings.</t>
  </si>
  <si>
    <t>We are a member of International Planned Parenthood Federation (IPPF), and our objectives are in line with IPPF: promoting access to sexual and reproductive health information and services for all</t>
  </si>
  <si>
    <t>RHAC was established in 1996, our program includes reproductive health clinic network which serve approximately 400,000 clients per year; expanding family planning services which we work with government and community and it produced at 100000 Couple Year Protection per year; detection and treat TB in the community; youth health program which promote sexuality education in school and in the community and we are currently working with 300 schools; promoting healthy behavior among vulnerable groups such as sex workers, transgenders, factory workers; health equity funds to promote access to health services among the poor; and our advocacy program which we work with key populations and decision makers.</t>
  </si>
  <si>
    <t>#14, street 335, Sang Kat Boeung Kak 1, Khan Toul Kok, 12151 Phnom Penh, Cambodia</t>
  </si>
  <si>
    <t>rhac.org.kh</t>
  </si>
  <si>
    <t>chivorn@rhac.org.kh</t>
  </si>
  <si>
    <t>+855 23885135</t>
  </si>
  <si>
    <t>855 23885093</t>
  </si>
  <si>
    <t>Sexual and Reproductive Health, women's health
Target: women and their partners, and specific target groups: adolescents, entertainment workers, transgenders, MSM, factory workers, and people living with AIDS.</t>
  </si>
  <si>
    <t>- Service delivery 
- Health system strengthening
- Health education, behavior change
- Advocacy and participation with the government in the development of relevant policies/guidelnes</t>
  </si>
  <si>
    <t>VAR, Chivorn</t>
  </si>
  <si>
    <t>29, street 600, Toul Kok, Phnom Penh, Cambodia</t>
  </si>
  <si>
    <t>855 17608888</t>
  </si>
  <si>
    <t>855 23 885093</t>
  </si>
  <si>
    <t>I am a founder and RHAC's Executive Director. I am a medical doctor graduated from University of Health Science in Phnom Penh, and hold a master degree in public health from Boston University. I am also a lecturer of master program courses at the School of Public Health, Ministry of Health/Cambodia. I have been working in the areas of Sexual and Reproductive Health (including Maternal Child and Newborn Health), public health system strengthening, and community health for the past 20 years, and at the same time working with national level policy and decision makers.</t>
  </si>
  <si>
    <t>Food Security and Nutrition/ Sustainable Agriculture, Water and Sanitation, Youth, Education and Culture, Health and Population Dynamics</t>
  </si>
  <si>
    <t>I am willing to contribute to the Regions CSO with my knowledge from the country level in the area of health.</t>
  </si>
  <si>
    <t>Roots for Equity</t>
  </si>
  <si>
    <t>ROOTS</t>
  </si>
  <si>
    <t>Poverty Eradication, Food Security and Nutrition/ Sustainable Agriculture, Macroeconomic Policies, Human Rights, Climate Change, Gender Equality and Women's Rights</t>
  </si>
  <si>
    <t>Roots for Equity has actively participated in the 2012 prep coms held in 2012 in New York. Roots participated in both the Farmer and Women major groups. Roots staff on a number of occasions spoke on behalf of these major groups. The organization also participated in the Rio+20 conference in Rio. 
Roots for Equity also attended various FAO meetings including FAO regional meetings and the FAO 32nd Asia Pasific Conference in Mangolia.</t>
  </si>
  <si>
    <t xml:space="preserve">The organization has since its inception focused on understanding the impacts of structural adjustment programs, WTO agreements (particularly the AoA and TRIPs) and other free market policies on rural communities. Based on its learning Roots for Equity has basically worked at three levels:
(i) Action research on issues and impacts of globalization
(ii) Awareness raising at the local, national and international level using action research and publications, international networking and mobilizing communities on ground;
(iii) Providing direct strategic assistance to communities faced with harsh economic, political and social realities of their system. 
This three-pronged approach has proven successful in allowing Roots for Equity to be well grounded in the communities where it has been working; Roots will continue its work on Globalization using this approach.
The most important change for Pakistan is to ensure a democratic base for the social and economic development of the country. This is indeed a huge change which is not possible without mobilization of communities themselves. Roots for Equity believes that only socially conscious and politically active communities can demand and achieve social justice. Roots remains committed to being an active part of communities and working with them to achieve political, social and economic justice.
</t>
  </si>
  <si>
    <t xml:space="preserve">The organization was formed in August 1997 was formally registered in March 2000. It was formed by a group of like-minded persons including the current Executive Director, Joint Director. Others serve on the board of the organization.
Roots for Equity was formed for working on issues around globalization, to assess its impact on urban and rural working communities, and providing strategic assistance to develop long-term self-sufficiency in communities.
In its initial stages the organization focused more on urban squatter settlement communities, although the organization in its long term vision was clear that it had to also spread its roots to rural communities. As part of this work a number of researches were undertaken in rural Sindh and Punjab. In 2000 January, Roots initiated an awareness-raising program on the impact of pesticides on rural women.with emphasis on women peasants. Since 2001, a major focus of work has shifted towards the impact of trade liberalization on agriculture.
With the understanding that to continue its work meaningfully, it had to broaden its work from Sindh to the rest of Pakistan, a strong lobby of small and landless farmers was essential, it initiated a country wide political education program. In 2008, Roots was successful in helping to form an alliance of small and landless farmers called Pakistan KissanMazdoorTehreek (PKMT), which today is represented in more than 15 districts in three provinces.
As part of its advocacy plan, Roots undertook to build strong linkage with international peoples organizations, As a result Roots is a member of Asia Pacific Forum on Women, Law and Development (APWLD), Asia Pacific Research Network (APRN) and the Peoples Coalition on Food Sovereignty (PCFS). Nationally, it is a member of Sustainable Agriculture Action Group (SAAG) and National Working Group on Home-based Workers.
Patriarchy has been an overarching theme within Roots since its inception and women rights has been addressed directly. The first issue the organization started work on was the impact of Neoliberal policies on home-based women workers. Today, there are nearly 300 women attached to the women cooperatives run by Roots. The aim of this work has been to raise women’s income directly, and to mobilize them to be recognized as workers and ask for their rights. Various basic literacy programs have targeted 50% enrollment of the girl child; female adult literacy programs have been run from time to time.
</t>
  </si>
  <si>
    <t>A-1. (ground floor), Block-2, Gulshan-e-Iqbal, Karachi-Pakistan</t>
  </si>
  <si>
    <t>rootsforequity.noblogs.org</t>
  </si>
  <si>
    <t>roots@super.net.pk</t>
  </si>
  <si>
    <t>+92 21 34813320</t>
  </si>
  <si>
    <t>+92 21 34813321</t>
  </si>
  <si>
    <t>The focus areas are globalization, patriarchy, agriculture and rural development, human rights, climate change, international trade agreements,</t>
  </si>
  <si>
    <t>Roots actively works against three areas which include (i) Globalization (ii) Feudalism (iii) Patriarchy. 
The basic sectors that Roots has been engaging with include, women home-based workers, small and landless farmers with emphasis on women, and (religious) minorities.
a) With respect to women, it has formed women cooperatives in Sindh, with a membership of nearly 300 women. More than 150 products are produced by these women and sold mostly in Karachi at different daily bazaars. However, their good are also sold in other cities and countries during exhibitions, conferences and workshops. 
b) It has organized farmers across the country and helped in the successful formation of an alliance called Pakistan KissanMazdoorTehreek (PKMT). PKMT membership is now in more than 15 districts.
PKMT and Roots have formed 117 farmers’ indigenous seed farms in Sindh and Punjab. Roots has formed two trial seed farms that are growing many indigenous varieties of wheat, rice, maize and various vegetables based on ecological practices.
PKMT and Roots have a very active campaign for genuine agrarian reform, against the anti-farmer Pakistan Amended Seed Act 2014 corporate land grab. 
Roots has recently started organizing landless farming communities living in riverine belts that are very vulnerable to floods (as they live on river banks) to fight for climate justice and genuine agrarian reform.
Roots has organized women cooperatives in urban and rural areas who are successfully producing and marketing more than 150 products for the past 15 years. 
Roots has provided scholarships to children of working class communities which are raised through individual contributions. 
Roots carried out its advocacy through various networks nationally and internationally. In Pakistan, it is a member of Sustainable Agriculture Action Network (SAAG) which actively advocates farmers rights. Regional and international advocacy is carried out through many other platforms including APRN, APWLD, PCFS, and CPDE (Civil Society Platform for Development Effectiveness). Roots staff has been part of the governance structure of these platforms in the past and is also present in two of these platforms presently.</t>
  </si>
  <si>
    <t>Wali Haider</t>
  </si>
  <si>
    <t>A-1, (Ground Floor), Block-2, Gulshan-e-Iqbal, Karachi-Pakistan</t>
  </si>
  <si>
    <t>walikhi@yahoo.com</t>
  </si>
  <si>
    <t>+92 3009247440</t>
  </si>
  <si>
    <t>Wali Haider is a social and political activist working with Roots for Equity since 1997. He is also the Secretary of Pakistan Kissan Mazdoor Tehreek (PKMT) a national platform for small and landless farmers. Wali got his first Master's degree in Philosophy from Karachi University. His second Master's is in Environmental Studies from York University, Toronto, Canada.
His major area of work is on the political economy of agriculture in Pakistan. He is also a community educator trainer on various political economy issues including neo-liberal agriculture, WTO/international trade and agriculture, seed sovereignty, among others.</t>
  </si>
  <si>
    <t xml:space="preserve">Roots for Equity has actively participated in the 2012 prep coms held in 2012 in New York. Roots participated in both the Farmer and Women major groups. Roots staff on a number of occasions spoke on behalf of these major groups. The organization also participated in the Rio+20 conference in Rio. 
Roots for Equity also attended various FAO meetings including FAO regional meetings and the FAO 32nd Asia Pasific Conference in Mangolia.
</t>
  </si>
  <si>
    <t>Food Security and Nutrition/ Sustainable Agriculture, Macroeconomic Policies, Human Rights, Climate Change</t>
  </si>
  <si>
    <t>My organization, with whom I have worked since its inception in 1997 has vast experience in organizing and mobilizing small and landless farmers in Pakistan. This forum will provide an opportunity for me to bring first hand knowledge of rural communities and their daily realities in context to economic exploitation, oppression. My work is with landless minority communities to small farmers in the Northern Areas of Pakistan that are suffering from not only internal constraints but also the continous conflict between the state and other non-state actors at the Afghan border. Our work with farmers initiated in 2008 culminated in the formation of a small and landless farmers alliance the Pakistan Kissan Mazdoor Tehreek (PKMT). PKMT and Roots for Equity have a common agenda: food sovereignty.My learning and experience in the fight for sustainable agriculture is very very important in any national, regional and international policy formation most importantly sustainable development.</t>
  </si>
  <si>
    <t>Social Watch Philippines</t>
  </si>
  <si>
    <t>SWP</t>
  </si>
  <si>
    <t>Poverty Eradication, Employment, Decent Work and Social Protection, Macroeconomic Policies, Sustainable Development Financing, Means of Implementation, Climate Change, Disaster Risk Reduction, Gender Equality and Women's Rights</t>
  </si>
  <si>
    <t>As part of the Social Watch International Coordinating Committee, attended the ECOSOC meetings in late 90s and early 2000 to present the Social Watch Global Report. Participated in UN review of the WSSD, Beijing and MDGs. Part of the Philippine official delegate in the Financing for Development in Monterrey, Participated in UN Reveiw of the FfD in Doha. SWP's lead convenor became UN General Assembly Speaker in September 2005. Participated in several UNESCAP meetings</t>
  </si>
  <si>
    <t>Monitoring and asserting social development for people's rights and empowerment</t>
  </si>
  <si>
    <t>SWP is a member of the global network with the mandate to monitor the implementation of government commitments to world summits on social development, such as Copenhagen commitments and commitments on poverty, employment, women, environment, and the Millennium Development Goals (MDGs).
Since it was set-up in 1997, SWP has annually put forward a strategy of advocacy, awareness-building, monitoring, organizational development and networking.</t>
  </si>
  <si>
    <t>Room 140, Alumni Center, Magsaysay Avenue, University of the Philippines Diliman, Quezon City</t>
  </si>
  <si>
    <t>socialwatchphilippines.org</t>
  </si>
  <si>
    <t>sowatphils@gmail.com</t>
  </si>
  <si>
    <t>The focus of SWP is to monitor social development commitments made by governments and contribute in the fulfillment of these commitments through the strategy of financing for development and promoting accountability and transparency of the governments. Targets include non government organizations, marginalized groups and the government.</t>
  </si>
  <si>
    <t>Monitoring and research, policy advocacy on government's programs and budgets on poverty, social services, sustainable development and macroeconomic policies.</t>
  </si>
  <si>
    <t>LEONOR MAGTOLIS BRIONES</t>
  </si>
  <si>
    <t>Room 140 Alumni Center, Magsaysay Ave., UP Diliman, Quezon City Philippines</t>
  </si>
  <si>
    <t>leonorbriones@gmail.com</t>
  </si>
  <si>
    <t xml:space="preserve">Prof. Briones who is at present the Lead Convenor of Social Watch Philippines is one of the key personalities responsible for the birth of Social Watch global network in 1995 during the World Summit on Social Development in Copenhagen. She is a member of the International Coordinating Committee of the Global network of Social Watch. 
Throughout her career in civil society, government, and the academe, Prof. Briones’ contributions in the field of governance have greatly defined the current progressive movements in the Philippines pursuit for people’s empowerment in public finance. Dedicated to good governance and with unflinching integrity, Prof. Briones has become a public icon of a much needed force for accountability, transparency, and budget reform against corruption. 
</t>
  </si>
  <si>
    <t>She often goes to the United Nations where she has spoken on issues related to social development. On September 14, 2005, Prof. Briones delivered a stirring speech at the 2005 Millennium Plus Five Summit during the UN General Assembly on September 14-16, 2005 in New York in which she challenged the wealthy nations to fulfill their decades-old promises to alleviate world poverty. She was chosen by the President of the UN General Assembly after a global consultation process where she was nominated by three major global civil society organizations.</t>
  </si>
  <si>
    <t>Poverty Eradication, Macroeconomic Policies, Gender Equality and Women's Rights, Financing, Governance, Accountability</t>
  </si>
  <si>
    <t>Can serve as resource speaker, provide inputs on policy analysis and recommendations.</t>
  </si>
  <si>
    <t>Vikalp</t>
  </si>
  <si>
    <t>Alternative</t>
  </si>
  <si>
    <t>Food Security and Nutrition/ Sustainable Agriculture, Energy, Sustainable Development Financing, Human Rights, Regional and Global Governance, Sustainable Cities and Human Settlement, Climate Change, Forests and Biodiversity</t>
  </si>
  <si>
    <t>Participated in COP 19</t>
  </si>
  <si>
    <t>Providing information, knowledge and awareness of various rights - create Awareness of the Issues concerning the Dalit, tribal and marginalized people.
Exposure to places, people and institutions of development and empowerment of people.
Social change and transformation, change in beliefs and mind-set, attitudinal change.
To draw attention of the public to systematic denial of human rights.
Networking for institutional support - co-ordination and support with the other organization
Training in skill development and capacity building and leadership development
Provide procedure and help for employment in rural area through awareness and implementation of National Rural Employment Guarantee Act
Develop a women organization by forming the Self Help Groups and other economical activities for women
Increase the people participation in Village Development by aware and train the rural people about the Panchayati Raj system and Gramsabha, also the power of social justice committee
Decrease the corruption level at Village, Taluka and District Panchayat by effective use of Right to Information.
Develop a community based organization for labour rights, women rights as well as the rights of children.
Gender sensitisation</t>
  </si>
  <si>
    <t xml:space="preserve">IKALP empowers the marginalized and oppressed people to break their culture of silence to raise their voice for alternative and people centered development. The organization especially focuses on changing the power situation in society through socio-legal intervention with the perspective of human rights and social justice.
</t>
  </si>
  <si>
    <t>Registered Office: A/8, Anand Tenaments, Nr. Vastrapur Railway Station, Vejalpur, Ahmedabad - 380051 Gujarat INDIA</t>
  </si>
  <si>
    <t>http://www.vikalp.org/index.html</t>
  </si>
  <si>
    <t>vikalpahd@gmail.com</t>
  </si>
  <si>
    <t>91 79 2682 2000</t>
  </si>
  <si>
    <t>Indigenous (Dalit, Tribal and Marginalized) people having access to right to dignified life through a process of self-governance and also access to fundamental rights leading to a life of human decency.</t>
  </si>
  <si>
    <t>Incentive awareness in cluster
Capacity building of Gramsabha
Leadership development
Women participation
Action research
Advocacy and legal intervention
Social Audit of Panchayati Raj</t>
  </si>
  <si>
    <t>Falguni Joshi</t>
  </si>
  <si>
    <t>A/8, Anand Tenaments, Nr. Vastrapur Railway Station, Vejalpur, Ahmedabad - 380051 Gujarat INDIA</t>
  </si>
  <si>
    <t>gujaratforumoncdm@gmail.com</t>
  </si>
  <si>
    <t>Falguni Joshi works in environmental issues especially on increasing public participation in environmental decision-making process. In doing so, she supports local people’s contributions to preserve the environment and further capacity building. Falguni raises awareness and sensitizes people through articles, training, workshops and seminars. A prime concern for her is monitoring and intervening where needed in groups for the implementation of environmental laws. Having pursued her post-graduate degree in Journalism she is now anchoring awareness in a programme on environment on local television in India. She is also writing scripts for local radio stations. Other key areas of her work include women’s empowerment, social auditing and strengthening democracy.</t>
  </si>
  <si>
    <t>Participated in COP - 19 at Warsaw</t>
  </si>
  <si>
    <t>Food Security and Nutrition/ Sustainable Agriculture, Water and Sanitation, Sustained and Inclusive Economies, Energy, Global Partnership for Achieving Sustainable Development, Human Rights, Regional and Global Governance, Sustainable Cities and Human Settlement, Gender Equality and Women's Rights</t>
  </si>
  <si>
    <t>Able to present grassroot situation/problems to policymakers, able to understand and intervene in policy making procedures</t>
  </si>
  <si>
    <t>Center for Participatory Research and Development</t>
  </si>
  <si>
    <t>CPRD</t>
  </si>
  <si>
    <t>Sustainable Development Financing, Sustainable Cities and Human Settlement, Climate Change, Disaster Risk Reduction, Forests and Biodiversity, Rule of Law and Governance</t>
  </si>
  <si>
    <t>Consistent in participating Conference of the Parties of the UNFCCC since its 13th COP held in Bali in 2007.</t>
  </si>
  <si>
    <t xml:space="preserve">Considering organizational goal and objectives, five major objectives has been defined, these are; 
a. Economic Development: Research and policy analysis on micro- entrepreneurship development, financing to the rural as well as urban enterprises, development of social commerce, gender mainstreaming in the economic activities and entitlements 
b. Social Development: Women and minority rights, social security, emphasizing equality and social justice and providing analysis in support of trade unions, social movements and public and private sector organizations.
c. Institution Building: Development of people’s organization, strengthening local government and local level governance
d. Natural Resources Conservation: Sustainable agriculture, biodiversity, aquatic and terrestrial eco-system, in-situ conservation of biological resources
e. Livelihoods: Development of alternative livelihoods options for the resource scare and marginalized population, value and supply chain analysis of agricultural products 
f. Environment and Climate Change: Risk reduction and mitigation, policy advocacy and campaign for global climate governance, natural and anthropogenic disasters prevention, preparedness and rehabilitation
</t>
  </si>
  <si>
    <t>Center for Participatory Research and Development–CPRD is an independent, non-profit, and progressive policy, research, and implementation institute. CPRD aims to promote alternative development ideas and policies at local, national, regional and global levels through its interactive activities like research, innovation, advocacy, solidarity and action. CPRD also engages itself in campaigning on social development issues and tailoring capacity building programs through identifying capacity gaps, organizing training for different development stakeholders. Apart from the core activities of socio-economic development of the disadvantaged population, policy research, policy literacy, policy advocacy, campaign and mobilization etc also are the focus areas of CPRD’s work.</t>
  </si>
  <si>
    <t>House: 221; Flat: 3/B; Road: 03; Mirpur DOHS, Mirpur (12), Dhaka: 1216, Bangladesh</t>
  </si>
  <si>
    <t>www.cprdbd.org</t>
  </si>
  <si>
    <t>doha@cprdbd.org</t>
  </si>
  <si>
    <t>+88 02 9860042</t>
  </si>
  <si>
    <t>CPRD emphasizes participatory and people-centered development by exchanging, transferring and maximizing knowledge among the different actors and stakeholders and, generates innovative ideas, approaches, and appropriate technologies through participatory research developing models, demonstration and implementation. CPRD always try to use a comprehensive bottom up and top down approach in conducting its research activities.</t>
  </si>
  <si>
    <t>CPRD, since its inception, has been working with a number of research organizations and academic institutions in country and abroad to support the survival strategies of the marginalized community people who are at-risk of climate change vulnerabilities and disaster extreme events. Besides implementing community based and participatory action researches, CPRD also regularly produces policy briefs, study reports and analyses on the key issues of country’s interest in relation to multilateral discussions and negotiations.</t>
  </si>
  <si>
    <t>Md Shamsuddoha</t>
  </si>
  <si>
    <t>House: 674; 4th Floor; Link Road, Mirpur DOHS, Dhaka: 1216, Bangladesh</t>
  </si>
  <si>
    <t>m.shamsuddoha@hotmail.com</t>
  </si>
  <si>
    <t>+88 01729259491</t>
  </si>
  <si>
    <t xml:space="preserve">Md Shamsuddoha is the chief Executive of Center for Participatory Research and Development –CPRD (www.cprdbd.org), a research based non-government organization in Bangladesh. He is a member of delegation of the government of Bangladesh to the UNFCCC climate change negotiation and has been consistent in following negotiation especially on loss and damage, finance, adaptation and technology transfer. 
Md Shamsuddoha is involved implementation of a number of projects with different academic institutions in country and abroad, especially on climate change, disaster risk reduction and coastal livelihoods. 
He wrote and co-authored numbers of articles on core climate change politics and diplomacy, displacement and migration etc; also has been acting as external reviewer of a few journals on climate policies.
</t>
  </si>
  <si>
    <t>With the capacity of delegation members of the government of Bangladesh to climate change negotiation at the UNFCCC, I have been consistent in following negotiation especially on loss and damage, finance, adaptation and technology transfer.</t>
  </si>
  <si>
    <t>Sustainable Development Financing, Climate Change, Disaster Risk Reduction, Forests and Biodiversity, Rule of Law and Governance</t>
  </si>
  <si>
    <t>Policy analysis and advocacy</t>
  </si>
  <si>
    <t>Martapura Institute</t>
  </si>
  <si>
    <t>MI</t>
  </si>
  <si>
    <t>Poverty Eradication, Sustained and Inclusive Economies, Macroeconomic Policies, Global Partnership for Achieving Sustainable Development</t>
  </si>
  <si>
    <t>Not yet</t>
  </si>
  <si>
    <t>Martapura Institute is determined to be a research institute in economics and development that provide an accurate and objective analysis, and information from a variety of leading development issues in an effort to encourage the decision-making process better, in order to realize the people's welfare</t>
  </si>
  <si>
    <t>Martapura Institute (PMI) is a thinktank institutions (research) which was established in August 15, 2014, which was initiated by a number of people who come from various backgrounds, including Dr. Dianto Bachriadi, Dr. Noer Fauzi, Dr. Andrinov Chaniago, Karyono, Peter Kasenda, Moh. Yamin, Eko Sulistyo, Eva Kusuma Sundari, Sri Mutiara, Helmy Fauzi, Dada Juliantara, Bonnie Setiawan, Edy Burmansyah, Darwin Iskandar and Janu Mahendra.</t>
  </si>
  <si>
    <t>jl.martapura dalam No.15 rt 03 rw 04 kebon melati, Jakarta Pusat</t>
  </si>
  <si>
    <t>edy_bur@yahoo.com</t>
  </si>
  <si>
    <t>The institute works focus on issues of economic development and free trade.</t>
  </si>
  <si>
    <t>To conduct research and studies on the economic and development policies that the purpose of generating public debate, creating a decision-making process better and improve the quality of public policy and its implementation.</t>
  </si>
  <si>
    <t>edy burmansyah</t>
  </si>
  <si>
    <t>Edy Burmansyah is researcher at Martapura Institute</t>
  </si>
  <si>
    <t>Poverty Eradication, Macroeconomic Policies, Global Partnership for Achieving Sustainable Development</t>
  </si>
  <si>
    <t>as participant</t>
  </si>
  <si>
    <t>Internatinal Disability and Development Consortium</t>
  </si>
  <si>
    <t>IDDC</t>
  </si>
  <si>
    <t>Global</t>
  </si>
  <si>
    <t>Poverty Eradication, Employment, Decent Work and Social Protection, Sustainable Development Financing</t>
  </si>
  <si>
    <t>I am representing IDDC in NYC and I am leading on the Financing for Development. I have been involved in the process from the beginning, attending and speaking at the substantive sessions and the negotiations so far. I have been recently coordinated a speaker on behalf of IDA and IDDC from South Africa during the CSO Hearings in NYC (this week).</t>
  </si>
  <si>
    <t>Disability-inclsuive development</t>
  </si>
  <si>
    <t xml:space="preserve">
Welcome to the IDDC website!
icons of different disability types: lame, blind, colour-blind, stammer, dumb, deaf
The International Disability and Development Consortium (IDDC) and its members aim to promote inclusive development. Inclusive development means respecting the full human rights of every person, acknowledging diversity, eradicating poverty and ensuring that all people are fully included and can actively participate in development processes and activities regardless of age, gender, disability, state of health, ethnic origin or any other characteristic.</t>
  </si>
  <si>
    <t>http://www.iddcconsortium.net/</t>
  </si>
  <si>
    <t>r.tardi@light-for-the-world.org</t>
  </si>
  <si>
    <t>+39 333 88 709 66</t>
  </si>
  <si>
    <t xml:space="preserve">IDDC’s main objectives are:
To promote the inclusion of the disability dimension, as well as appropriate disability-specific approaches, in all development policy and practice.
To improve the practice of the member organisations by collaborating and sharing experience about policy and practice.
To support the exchange of information and knowledge about inclusive development, especially between people and organisations in economically poorer countries, by the wide distribution of information.
</t>
  </si>
  <si>
    <t>IDDC acts as a vehicle for its member organisations to express their shared beliefs and principles and shape these into a strong voice in the disability and development field. IDDC's work is primarily led by the Task Groups where members collaborate to exchange views and ideas, and agree upon common strategies and positions. These Task Groups are thus fundamental to the implementation of the IDDC objectives</t>
  </si>
  <si>
    <t>Rachele Tardi</t>
  </si>
  <si>
    <t>120 west 15th street</t>
  </si>
  <si>
    <t xml:space="preserve">In NYC I represent the International Disability and Development Consortium (IDDC), which is a network of about 25 organizations. For this reason, I am very familiar with facilitating and participating in collaborative, fully transparent and group decision-making. 
In addition to representing IDDC, I lead on the FfD also on behalf of the International Disability Alliance (IDA) and I am familiar with decision making within and across large networks, that have different procedures for approval and decision-making. 
</t>
  </si>
  <si>
    <t xml:space="preserve">I have been working on inclusive development for 10 years, both in the Global South and in London, Washington DC and NYC. I have been following the post-2015 process since February 2013 and I have been leading on the FfD process on behalf of the IDDC and IDA. With Save the Children UK I worked as their Global Participation Advisor so I am very familiar with issues related to partiaption and accountability. 
</t>
  </si>
  <si>
    <t>Poverty Eradication, Youth, Education and Culture, Sustainable Development Financing, Human Rights, Disability</t>
  </si>
  <si>
    <t>We have partners in the region and I'd support them to be fully engaged in the Region's CSO Engagement.</t>
  </si>
  <si>
    <t>1. Rio +20
2. NGL
3.UNEP
4. Sustainable development knowledge Platform
5. Asia Focal Point NGO 10YFP (SCP)</t>
  </si>
  <si>
    <t>Achieve MDGS and SDGS advocating a right based approach
to sustainable development and promote sustainable development
1. Reducing inequality securing social justice and eradicating poverty.
2. Democracy and Good Governance
3. Sustainable
4. Food and Sustainable Agriculture
Beneficiaries: Vulnerable Marginalised community Rural, SC/ST,
Slum Area/ Women and Girls</t>
  </si>
  <si>
    <t>Viallge Dhani Gujran P.o Puthi Mangal Khan Tehsil Hansi 125033 HR (IN)</t>
  </si>
  <si>
    <t>n.a</t>
  </si>
  <si>
    <t>To achieve Sustainable Development</t>
  </si>
  <si>
    <t xml:space="preserve">1. Workshop on Good Governance &amp; Citizen Participation
2.Conference on Violence against women &amp; Girls
3. Many people groups “Community” is living in greatest poverty and
marginalization in India as Deha, Gadariya (Blacksmith), Batwal, Badhi,
Bhedkut, Spera, Sikligar, Yatala, Patni, Banjara, Dhak Toori, Mussagar,
Sipi, Ager, Adi-Andhra, Silwat, Lal Begi, Kanjar, Lois, Bhat Bhatt, Bhil,
Kurmi, Jogi Nath, Anamuk etc. They are most affected by poverty and
exclusion marginalization. Most people have not their own house. They
are living on the ground in temporary tent accommodation. They are
Schedule Tribes with own animal and carts as Goats, Sheep, Cow and
Dogs. They are living in low standard lives.
</t>
  </si>
  <si>
    <t>Mr. Mange Ram Adhana</t>
  </si>
  <si>
    <t>Village Dhani Gujran P.O Puthi Mangal Khan Tehsil Hansi 125033 HR ( IN)</t>
  </si>
  <si>
    <t xml:space="preserve">Mange Ram Adhana President is district youth awardee Govt. of India. He worked total literacy mission as block coordinator from 1993-96. People motivation for rural area for literacy &amp; total sanitation campaign in district Hisar as motivator &amp; Block coordinator in Hansi I &amp; II from 2008-10 and engage with DRDA Hisar Facilator formation SHG NABARD.
Also achieve following:
EX. Sarpanch, Gram panchayat Dhani Gujran
Member CIVICUS
Influence member UN Beyond 2015
AIINa member addressing Inequalities Network Alliance
Member, Voluntary Action Network of India ( VANI )
Member, International open form for CSO development effectiveness
EC-Register for Interest Representative ID NO 569580010460-94
Open Group member UNESCO Global Education process
Member, District governing body ATMA project Hisar
Signatories campaign for people’s Goals for Sustainable Development and People’s sustainability Manifesto for action Beyond RIO+20 June 2012
</t>
  </si>
  <si>
    <t>1. 11th Asia Pacific Round table on Sustainable Consumption &amp; Production on paving the way the future we want on 19-20 May 2014 at Bankok Thailand.
2. Switch Asia Technical Advisory Committee meeting on 18 Nov 2014, at Manilla Phillipines.
3. Switch Asia industry dialogue 2014 policy support component 19-20 Nov. at Manilla Phillipines.</t>
  </si>
  <si>
    <t>Poverty Eradication, Human Rights, Sustainable Transport, Sustainable Consumption and Production (Including Chemical and Waste), Gender Equality and Women's Rights</t>
  </si>
  <si>
    <t>Advisory Related to ground reality in region for sustainable development goals (SDGS)</t>
  </si>
  <si>
    <t>Commonwealth Youth Council</t>
  </si>
  <si>
    <t>Organisasi Harapan Nusantara</t>
  </si>
  <si>
    <t>Ohana</t>
  </si>
  <si>
    <t>UN States Parties Conference on the Convention on the Rights of Persons with Disabilities in the UN HQ New York - June 2014 (speaker to represent CSO)
The UN General Assembly on Disability and Development, September 2013
UN States Parties Conference on the Convention on the Rights of Persons with Disabilities in the UN HQ New York - June 2013</t>
  </si>
  <si>
    <t xml:space="preserve">Promoting and advocating the UN Convention on the Rights of Persons with Disabilities in the local regulations and policies
Mainstreaming disability rights in the national and global development framework
</t>
  </si>
  <si>
    <t>Ohana is the local disability rights organization focusing on the implementation of the UN CRPD and disability rights advocacy in Indonesia.</t>
  </si>
  <si>
    <t>Jongkang 67F, Sleman, Yogyakarta, Indonesia</t>
  </si>
  <si>
    <t>Ohanaindonesia.org</t>
  </si>
  <si>
    <t>ohanaindonesia@gmail.com</t>
  </si>
  <si>
    <t>Persons with disabilities and their families, the DPO, government stake holders, private sectors and academia.</t>
  </si>
  <si>
    <t>Legal drafting on disability policies and regulation that adopts the UN CRPD principles 
Disability rights advocacy trainings 
Disability rights campaigns through seminars and workshop
Capacity building for the local DPOs</t>
  </si>
  <si>
    <t>Risnawati Utami</t>
  </si>
  <si>
    <t>Jl. Palagan, Jongkang 67F, Sleman, Yogyakarta</t>
  </si>
  <si>
    <t>risnautami@gmail.com</t>
  </si>
  <si>
    <t>I have been active in the disability rights movement in Indonesia and internationally. I have been promoting disability inclusive development through advocating the UN CRPD. I am a wheelchair user.</t>
  </si>
  <si>
    <t>Speaker at the UN State Parties Conference on the CRPD, the UN HQ New York, June 2014
Observer at the UN State Parties Conference on the CRPD, the UN HQ New York, June 2013
Observer, the UN General Assembly on Disability and Development, the UN HQ New York, September 2013</t>
  </si>
  <si>
    <t>Advocating and mainstreaming disability inclusive development in the regional CSO Engagement.</t>
  </si>
  <si>
    <t>Pesticide Action Network Asia Pacific</t>
  </si>
  <si>
    <t>PAN AP</t>
  </si>
  <si>
    <t>Food Security and Nutrition/ Sustainable Agriculture, Global Partnership for Achieving Sustainable Development, Human Rights, Sustainable Consumption and Production (Including Chemical and Waste), Climate Change, Gender Equality and Women's Rights</t>
  </si>
  <si>
    <t>PAN AP participates in meetings with UNEP's chemical conventions: Stockholm and Rotterdam; FAO; Convention on Biological Diversity, Post2015 meetings.</t>
  </si>
  <si>
    <t xml:space="preserve">PAN Asia Pacific (PANAP) is one of five regional centres of Pesticide Action Network, a global network dedicated to the elimination of harm upon humans and the environment by pesticide use. Alongside this, the centres focus on promoting sustainable biodiversity-based ecological agriculture (BEA). 
</t>
  </si>
  <si>
    <t>PAN Asia Pacific (PANAP) is one of five regional centres of Pesticide Action Network, a global network dedicated to the elimination of harm upon humans and the environment by pesticide use. Alongside this, the centres focus on promoting sustainable biodiversity-based ecological agriculture (BEA). 
PANAP's vision is a society that is truly democratic and culturally diverse, based on social and gender justice, fair distribution of productive resources and environmental safety and sustainability.
PANAP concretizes this vision through its role in helping strengthen people's movements in their assertion of rights to land and livelihood; advancing food sovereignty; promoting BEA and defending the diverse Asian rice heritage; resisting corporate agriculture and control over seeds; protecting people and the environment from highly hazardous pesticides; opposing neo-liberal globalisation that harms people's interests; and empowering rural communities, especially rural women, and building up women's leadership in all such movements.</t>
  </si>
  <si>
    <t>PAN Asia Pacific P.O. Box 1170, 10850 Penang, Malaysia</t>
  </si>
  <si>
    <t>http://www.panap.net</t>
  </si>
  <si>
    <t>panap@panap.net</t>
  </si>
  <si>
    <t>604 658 3960</t>
  </si>
  <si>
    <t>The targets of PAN AP's works are rural communities, farmers, agricultural workers, indigenous people, fisherfolk, migrant workers, Dalits, women, and children.</t>
  </si>
  <si>
    <t>PAN AP does:
* Community-Based Monitoring of Pesticide Use
* Trains farmers, indigenous people, agricultural workers, rural communities, and partners on the health impacts of pesticides, the politics of pesticides, international pesticide policy, and campaigning.
* Campaigns to hold agrochemical corporations accountable by mean of People's Tribunals and legal avenues.
* Brings the voices of rural women to the public consciousness. The Traveling Journal was an important avenue that opened an opportunity for rural women in Asia to be heard. Also, PAN AP trains rural women, indigenous women, farmworker women, Dalit women on the rights of women and gender justice.
* Supports indigenous people and rural communities in their struggle against land grabbing and documents cases of land grabbing
* With partners in the Asia Pacific, PAN AP campaigns to keep traditional rice in Asia as the main part of the culture and diet by promoting traditional rice varieties and campaigns to keep genetically engineered rice (Golden rice) out of Asia, and keeps an eye on research that undermines rice diversity. 
* Supports agricultural workers in their struggles. To this end, PAN AP supports the Coalition of Agricultural Workers International (CAWI) by organising meetings and fundraising.
* Currently, PAN AP is working to bring out the voices and experiences of farmers to an online platform where farmers would be able to share their experiences, learn from each other, and offer the opportunity to others to learn from them.</t>
  </si>
  <si>
    <t>Chela Vazquez (Passport name: Rosa Vasquez)</t>
  </si>
  <si>
    <t>P.O. Box 1170, 10850 Penang, (Pulau Pinang) Malaysia</t>
  </si>
  <si>
    <t>chela.vazquez@panap.net</t>
  </si>
  <si>
    <t>+604 658 3960</t>
  </si>
  <si>
    <t>I am a Programme Officer in the Pesticides Program at PAN Asia Pacific. I work with farmers, agricultural workers, indigenous women, rural communities to bring their experiences to national and international policy avenues in order to create change. My work contributes to advance a model of sustainable agriculture where farmers and agricultural workers enjoy a safe environment, provides a dignified living, and offers safe food to consumers. My work is on sustainable development, environmental health, international pesticide policy, agroecology within a framework of social, environmental, and gender justice.</t>
  </si>
  <si>
    <t>*Yes. I have participated in meetings regarding the Asia Pacific Forum on Sustainable Development.
* I have participated in the Conference of the Parties (COPs) of the Stockholm and Rotterdam Convention in several occasions. I have also participated in regional preparatory meetings for the 2015 COPs.
*I have given presentations at meetings of the Regional Environmental Network organised by UNEP.</t>
  </si>
  <si>
    <t>Food Security and Nutrition/ Sustainable Agriculture, Water and Sanitation, Human Rights, Sustainable Consumption and Production (Including Chemical and Waste), Climate Change, Forests and Biodiversity, Gender Equality and Women's Rights, Trade and environment</t>
  </si>
  <si>
    <t>* My contribution would be regarding the human rights violations, i.e., Right to Health, Right to Life, of farmers, agricultural workers, rural women and children by the agrochemical corporations that contaminate their living and working environments and injure their bodies. 
* It would be important to establish the link with international policy instruments that impact the lives of rural communities. 
* My contribution would focus on sustainable development that promotes agricultural biodiversity free of hazardous chemical, wholesome food, and ensures a decent living to farmers, agricultural workers, and rural communities. 
* My contributions would be within the framework of social, environmental, and gender justice.</t>
  </si>
  <si>
    <t>Third World Network</t>
  </si>
  <si>
    <t>TWN</t>
  </si>
  <si>
    <t>Malaysia (head office)</t>
  </si>
  <si>
    <t>Poverty Eradication, Food Security and Nutrition/ Sustainable Agriculture, Employment, Decent Work and Social Protection, Health and Population Dynamics, Macroeconomic Policies, Sustainable Development Financing, Means of Implementation, Global Partnership for Achieving Sustainable Development, Climate Change, Forests and Biodiversity, Gender Equality and Women's Rights, International trade, investment, IPRs</t>
  </si>
  <si>
    <t xml:space="preserve">TWN has been engaging in UN processes in particular with UN-DESA, UNEP, UNDP, UN-NGLS as well as UN-ESCAP. TWN has also been invited by several UN agencies to speak at UN meetings. TWN has also joined in the CSO Forum and APFSD in 2013 and 2014 at the regional level. 
</t>
  </si>
  <si>
    <t>TWN's mission is to bring about a greater articulation of the needs and rights of peoples in the South, a fair distribution of world resources, and forms of development which are ecologically sustainable and fulfil human needs. TWN’s objectives are to deepen the understanding of the development dilemmas and challenges facing developing countries and to contribute to policy changes in pursuit of just, equitable and ecologically sustainable development.</t>
  </si>
  <si>
    <t>Third World Network (TWN) is an independent non-profit international network of organisations and individuals involved in issues relating to development, developing countries and North-South affairs.
The TWN website contains information on economics, environment and other issues from a development perspective. There is also a dedicated website for biosafety, finance and development and bilateral free trade agreements. Selected Mandarin Chinese translations of TWN's web materials are available at http://twnchinese.net.</t>
  </si>
  <si>
    <t>Third World Network 131 Jalan Macalister 10400 Penang Malaysia</t>
  </si>
  <si>
    <t>www.twn.my</t>
  </si>
  <si>
    <t>twnet@po.jaring.my, yokeling@twnetwork.org</t>
  </si>
  <si>
    <t>To achieve and protect key development objectives in the South by ensuring more development oriented and strong engagement in global policy negotiations. TWN aims to work with governments, civil society organisations, mass movements, various constituencies including food and farmers' groups, trade unions, SMEs, parliamentarians and media towards this purpose. It aims to build capacities of these constituencies and work with them towards building stronger southern positions. TWN works on the areas of; international trade and investment, finance and macroeconomic policies, Intellectual property rights and health, sustainable agriculture, bio diversity and bio safety, development policies, employment and social protection policies, and climate change.</t>
  </si>
  <si>
    <t>To achieve its stated objectives TWN conducts research on economic, social and environmental issues pertaining to the South; publishes books and magazines; organises and participates in conferences, seminars and workshops; and provides a platform representing broadly Third World interests and perspectives at international fora such as United Nations agencies, conferences and processes, WTO , the World Bank and IMF.</t>
  </si>
  <si>
    <t>RANJA SENGUPTA</t>
  </si>
  <si>
    <t>J-17, 2nd Fl, Lajpat Nagar 3, New Delhi, India, 110024</t>
  </si>
  <si>
    <t>ranja.sengupta@gmail.com, ranja@twnetwork.org</t>
  </si>
  <si>
    <t>Ranja Sengupta works as Senior Researcher and is based in New Delhi, India. She is also the administrative head of TWN's India Chapter. She has been monitoring UN development agenda negotiations including the Post 2015 Development Agenda and the Financing for Development processes. She has worked on issues related to international trade and investment, gender and trade, SMEs, agriculture and food security, health , poverty and inequality and globalisation. She has been engaging both with governments in India and across developing countries, and CSOs across India and Asia. She has been part of the RCEM process right from the beginning.</t>
  </si>
  <si>
    <t>Ranja Sengupta has been invited by the UN to participate in several consultations on the Post 2015 including the civil society consultation in Bonn, Germany (2013) and on Governance in Johannesburg, South Africa (2013), UNEP meeting in Cambodia (2013). She has recently been invited to speak at the ESCAP forum on Urbanisation (December 2014). She has been part of the CSO Forum and APFSD in 2013, and 2014. She has also represented and read out statements on behalf of several major groups in New York, during the OWG, and presented the first statement of RCEM in that process.</t>
  </si>
  <si>
    <t>Poverty Eradication, Food Security and Nutrition/ Sustainable Agriculture, Employment, Decent Work and Social Protection, Macroeconomic Policies, Sustainable Development Financing, Means of Implementation, Global Partnership for Achieving Sustainable Development, Gender Equality and Women's Rights, international trade and investment, inequality</t>
  </si>
  <si>
    <t>Ranja Sengupta has been involved with the RCEM from its inception and is familiar with regional issues and key concerns. She is well able to analyse and articulate regional concerns to UN agencies in a systematic manner. Her organisational ability can and has helped to structure the work of RCEM during its initial days.</t>
  </si>
  <si>
    <t>Indonesian Migrant Workers Union Hong Kong</t>
  </si>
  <si>
    <t>IMWU Hong Kong</t>
  </si>
  <si>
    <t>Hong Kong</t>
  </si>
  <si>
    <t>Employment, Decent Work and Social Protection</t>
  </si>
  <si>
    <t>2013 attending and speak on CEDAW hearing in NY, 2014 in Geneva attending CEDAW hearing, ILC 2010 and 2011</t>
  </si>
  <si>
    <t>advocacy, consultation on migrant right, education, research, 
legal advocacy,</t>
  </si>
  <si>
    <t>Profile Organizer
Indonesian Migrant Workers Union (IMWU) is a labor union whose members are 
migrant Domestic Workers (PRT) Foreign origin Indonesia in Hong Kong. Prior 
converted into IMWU in 1999, first named Indonesian Group-Hong Kong (IG-HK) 
was established in 1993 and registered under the Hong Kong Society Ordinance. 
Ditransformasinya IG-HK into IMWU means responsibility to ensure education 
and promote the rights of migrant workers into the organization's agenda. IMWU 
also Indonesian migrant labor unions who stood outside the country, especially 
in Asia.
Currently IMWU comprised of about 365 member and 165 active member every Sunday activity, all were female and worked as domestic workers.
Organization's activities include advocacy, consultation, education, research, 
legal advocacy, shelter (a home for migrant workers who have case with 
employers or other case), skills, including regularly hold cultural events</t>
  </si>
  <si>
    <t>19/F Wing Wong Commercial Building, 557-559 Nathan Road, Yaumatei, Kowloon</t>
  </si>
  <si>
    <t>facebook page IMWU</t>
  </si>
  <si>
    <t>imwu.hk@gmail.com</t>
  </si>
  <si>
    <t>852-27354559</t>
  </si>
  <si>
    <t>1. reform on policies affecting migrant workers and particularly migrant domestic workers 
2. empowerment and capacity building of migrant domestic workers 
3. forging unity and solidarity with migrants of different nationalities and local supporters</t>
  </si>
  <si>
    <t xml:space="preserve">1. education and training
2. welfare services 
3. research 
4. advocacy and campaign 
5. networking 
6. organizing and building alliance 
7. religious activities 
</t>
  </si>
  <si>
    <t>SRINGATIN</t>
  </si>
  <si>
    <t>G/F, JORDAN ROAD NO 2, JORDAN, KOWLOON. HONG KONG</t>
  </si>
  <si>
    <t>sringhk@gmail.com</t>
  </si>
  <si>
    <t>I'm indonesian migrant domestic worker in Hong Kong since 2002. I begin to organize since 2006 and elected as chairperson in IMWU on 2008 and now become spoke person of justice committe of Erwiana, Coordinator of Indonesian Migrant Network compose 70 Indonesian Organization in Hong Kong - Macau.</t>
  </si>
  <si>
    <t>2010 and 2011 in ILC to attend ILO C 189, 2013 in New York attend and speak CEDAW, 2014 in Geneva speak on CEDAW.</t>
  </si>
  <si>
    <t>to provide experience and our perspective on the migration, migrant workers and the development</t>
  </si>
  <si>
    <t>Resistance and Alternatives to Globalization</t>
  </si>
  <si>
    <t>RAG</t>
  </si>
  <si>
    <t xml:space="preserve">RAG was formed in 17 December 2009 to address globalization impacts to the society by developing concepts of localization. 
The Vision of RAG is “A Humane and Just Order from Local to Global”. 
The mission of RAG is “To strengthen resistances and develop alternatives by people themselves”. 
</t>
  </si>
  <si>
    <t>www.resistancealternatives.org</t>
  </si>
  <si>
    <t>bosetia@gmail.com</t>
  </si>
  <si>
    <t>Bonnie Setiawan</t>
  </si>
  <si>
    <t>Forum of women's NGOs of Kyrgyzstan</t>
  </si>
  <si>
    <t>FWNGO</t>
  </si>
  <si>
    <t>Poverty Eradication, Youth, Education and Culture, Macroeconomic Policies, Means of Implementation, Gender Equality and Women's Rights, Conflict Prevention, Post Conflict Peace Building and the Promotion of Durable Peace, Rule of Law and Governance</t>
  </si>
  <si>
    <t xml:space="preserve">CSW UN, OWG on SDGs, Women's Major Group in Post 2015, speaker at various UN global, regional events, for example: 44th session of the CEDAW Committee; Representatives submitted recommendations “Women’s economic problems in Kyrgyzstan after divorce”; Bangkok, Thailand, 7-8 December, Asia Pacific Regional Consultations with Special Rapporteur on VAW; New York, USA, 2-9 July – statement to ECOSOC 2012 High Level Segment.Organizaiton of series of side events during UN events. In 2005 FWNGO was given a special consultative status with UN ECOSOC. FWNGO worked for women's rights by submitting written statements and presenting oral statements at UN processes, two shadow report to CEDAW Committee, holding several parallel sessions at UN meetings, organization of celebration of the UN rural women’s day, a contribution to the CEDAW SR on issues of divorce and brining in to UN local women’s voices. 
</t>
  </si>
  <si>
    <t>Aims of the organization: The Forum of Women’s NGOs of Kyrgyzstan’s (FWNGO) mission is consolidation and strengthening of women's NGOs in order to achieve advancement of women, gender equality in society, women's empowerment, and an increase of women's participation in public life through their organizations. Main goals of the Forum include consolidation of the women's movement, development of women's organizations’ capacity, empowerment of women and their organizations, promotion of gender equality, and gender awareness creation.</t>
  </si>
  <si>
    <t xml:space="preserve">Programs: Women’s participation in political processes; Violence against women; Women and Economy; Women’s Human rights; Women and Security; Cross cutting initiatives (Monitoring), Network consolidation. Since 2007 Forum of women's NGOs of Kyrgyzstan is actively working in the area of aid and development effectiveness, since 2013 – in the Post -2015 processes at national and international levels. 
</t>
  </si>
  <si>
    <t>147 Isanova street, ap. 7, Bishkek 720033, Kyrgyzstan</t>
  </si>
  <si>
    <t>http://forumofwomenngos.kg/</t>
  </si>
  <si>
    <t>janay@elcat.kg</t>
  </si>
  <si>
    <t>Women and women's organizations, female rural activists, women in decision-making bodies. CSO in Kyrgyzstan, Central Asia and at global level. Government and elected bodies for advocacy of changes at country level.</t>
  </si>
  <si>
    <t>Main areas of the Forum’s activity are included joining of the activities of women’s NGOs, development of women’s networking and training in Kyrgyzstan and in Central Asia, advocacy and lobbying women’s issues, provision of the complex of consultative services to all organization and private individuals dealing with gender issues, publication of newsletter for women, protection of women’s human rights, development and holding educational training effective programs, promoting women’s advancement, their adaptation to new social conditions, organizations and holding of conference, workshop, seminars.
Consolidation of CSO on development as CPDE and Post 2015 processes.</t>
  </si>
  <si>
    <t>Nurgul Dzhanaeva</t>
  </si>
  <si>
    <t>147 ISANOVA STREET, AP. 7</t>
  </si>
  <si>
    <t>nurguldj@gmail.com</t>
  </si>
  <si>
    <t>DoB – 01 July 1955. Citizen of the Kyrgyz Republic.
President of the Forum of Women's NGOs of Kyrgyzstan.
1994- 1999- Vice-president for Planning and International Relations in the International University of Kyrgyzstan.
1998-1999- Fulbright scholar in the University of Michigan. 
1994 – 1998, 1999 till present - founder and present President of the Forum of Women's NGOs of Kyrgyzstan 
Member of 
• RCEM – member of the Transition Committee, 2014
• Women’s Major Group, Organizing Partner since 2014
• Head of the national informal coalition of CSOs “Development effectiveness”, 2014
• Board member of the APRN, 2014
• Global Council member on CSO partnership for aid and development effectiveness, since 2011. 
• Asia Pacific “Women, Law and Development – Regional Council member, 1999- 2007, 2011 – till present 
• Asia Pacific Women Watch - Steering Committee member, 1999-2008, 2011- till present
• Forum of Women's NGOs of Central Asia, coordinator 
• Member of the Eurasian environmental Information Center in Turkey – 1995-2005
• Board member of the Global Fund for Women since 2009
• Reality of Aid network – ROA ASIA/PACIFIC STEERING COMMITTEE member 
• Deputy chair of the public watch council under the Ministry of economic regulation, Kyrgyz Republic since 2011
Training manual on Monitoring Global partnership for development effectiveness – 2013, 2014. 
Research and publications in the area of women's rights, aid and development effectiveness, ecological crisis. Chairing and Speaker experience in national, regional and global and UN conferences. 
October 2012-Civil Society Policy Forum, Speaker at session: Assessing an Enabling Environment for Civil Society 10 October, 2012, Tokyo, Japan. Session organizer – CIVICUS
• March 2012 – speaker on role of women in rehabilitation in the post conflict period, at CSW 56 parallel session 
• October 2012-Civil Society Policy Forum, facilitator and speaker at session: 'Results &amp; Sustainability: Rights-based Perspectives' - 10 October October 2012, Tokyo. Session organizer – RoA/IBON 
• October 2012-Civil Society Policy Forum, Speaker at session: Gender, Jobs, and Women’s Rights. 10 October, 2012, Tokyo, Japan. Session organizer – World Bank Information Center. 
Organizer of, facilitator and Speaker at Conference "Challenges of funding women's rights and gender equality 
• Facilitator at session of women’s political empowerment session in “Women Redefining Democracy for Peace, Justice and Equality Conference”, conference held May 10th to the 12th, 2009, in Antigua, Guatemala.
• Co-chair of the opening plenary session of international CSOs Forum on aid effectiveness, financing for development in Accra, August 2008</t>
  </si>
  <si>
    <t xml:space="preserve">• 2014-2015 - intervention during OWG, IGN on Post 2015 in NY; 
• June 2012– UN ECOSOC High level segment, speaking with an oral statement on women’s economic rights 
• March 2012 – UN CSW, speaker at a parallel session on economic activities of women after ethnic conflict 
• June 2010 – Speaker at Informal Interactive Hearings of the UN General Assembly with Non-Governmental Organizations, Civil Society Organizations and the Private Sector (14-15 June 2010, New York)
• Facilitator and resource person at the Tajikistan Open Forum on CSOs’ development effectiveness, July 2010
• Speaker on gender equality and aid effectiveness in Hanoi 2007; 
• Speaker at the national Forum of civil society organizations, 2006
• Speaker at Asia Forum Review of Bejing+10 in Bangkok - on Regional networking – a mechanism towards effective empowerment of women, 2004; 
• Speaker and facilitator at numerous national and international women’s conferences, workshops;
• Social Forum, speaker, 2005, Ulan Bator
• Speaker at Kyrgyzstan conference on philanthropy on “Role of civil society in development of philanthropy”, 2008 
• Presenter of National recommendations on elimination of VAW and women’s political empowerment as part of CEDAW shadow report from Kyrgyzstan at UN SP on VAW, Saint Petersburg, September 2008;
• Chair of the National Forum on women’s issues in response to revolutionary events, Bishkek, 2005;
• Chair of twelve Central Asian conferences during 1996-2008;
• 2004 2009 – Facilitator and speaker at the Central Asian Women’s NGOs conference on Collaboration of Central Asian Women’s NGOs 
• Facilitator of the BPFA implementation Review process in Central Asia – 2004-2005-2010
• trainer on lobbying in Kyrgyzstan, in Central Asia, 2005 – Member of the ESCAP experts group meeting on Beijing+10, Bangkok
</t>
  </si>
  <si>
    <t>Sustainable Development Financing, Means of Implementation, Global Partnership for Achieving Sustainable Development, Regional and Global Governance, Gender Equality and Women's Rights, Rule of Law and Governance</t>
  </si>
  <si>
    <t>Preparation of sub-regional statement from Central Asia region, speaking on MOI, on partnership, review and monitoring, role of women's CSOs. Communication with the region on strategies, messages.</t>
  </si>
  <si>
    <t>ATKI INDONESIA</t>
  </si>
  <si>
    <t>Association of Indonesian Migrants Workers in Indonesia</t>
  </si>
  <si>
    <t>Attend the meeting Review Beijing +20 in UN ESCAP Bangkok.</t>
  </si>
  <si>
    <t xml:space="preserve">for the advancement of their rights and welfare both in Hong Kong and in Indonesia.
- To unite with migrant workers of other nationalities, advocates of migrant rights and other sympathetic institutions
to advance the rights and welfare of migrant workers.
</t>
  </si>
  <si>
    <t>association of indonessian migrant workers is organizing the returnee migrants and families</t>
  </si>
  <si>
    <t>Jalan Delima 1, Blok 70/2/8, Malaka Sari, Jakarta Timur, Indonesia</t>
  </si>
  <si>
    <t>http://www.serikatkeluargamigran.org</t>
  </si>
  <si>
    <t>atki.indonesia@gmail.com</t>
  </si>
  <si>
    <t>migrants and families</t>
  </si>
  <si>
    <t>education, welfare assinstance, campaign, mobile counseling, advocacy</t>
  </si>
  <si>
    <t>KARSIWEN</t>
  </si>
  <si>
    <t>Jl Delima 1, Blok 70/2/8, Malaka Sari, Jakarta Timur, Indonesia</t>
  </si>
  <si>
    <t>iwenk09@gmail.com</t>
  </si>
  <si>
    <t>62-81281045671</t>
  </si>
  <si>
    <t>62-21-86617152</t>
  </si>
  <si>
    <t>coordinator of Association of Indonesian migrant sworkers</t>
  </si>
  <si>
    <t>attending the rview Beijing +20 in Bangkok</t>
  </si>
  <si>
    <t>lobby and advocacy</t>
  </si>
  <si>
    <t>CSO Partnership for Development Effectiveness</t>
  </si>
  <si>
    <t>CPDE</t>
  </si>
  <si>
    <t>Philippines (base)</t>
  </si>
  <si>
    <t>Poverty Eradication, Food Security and Nutrition/ Sustainable Agriculture, Employment, Decent Work and Social Protection, Youth, Education and Culture, Sustained and Inclusive Economies, Macroeconomic Policies, Sustainable Development Financing, Means of Implementation, Global Partnership for Achieving Sustainable Development, Human Rights, Regional and Global Governance, Climate Change, Gender Equality and Women's Rights, Conflict Prevention, Post Conflict Peace Building and the Promotion of Durable Peace, Rule of Law and Governance</t>
  </si>
  <si>
    <t>CPDE members have been engaged in different UN meetings. As for the Post 2015 engagement, CPDE members have been participating as members of the Selection Committee and as speakers. CPDE has been providing inputs to official papers/positions. In March, CPDE 'debuted' as speaker in the Interactive Dialogue with Major Groups and other Stakeholders.</t>
  </si>
  <si>
    <t>CPDE is a global platform that engages on the issue of effective sustainable development through policy advocacy and capacity development. 
To promote development effectiveness in all areas of work, both our own and the work of others, including through active engagement with the GPEDC, we will be guided by a human rights based approach. In order to develop a strong basis for CSO participation in the creation and realization of our vision, mission and goals for development, the CPDE will work with a strong focus to support country, sub-regional and regional, and sectoral civil society, combining this with the coordinated regional and global work on development effectiveness. To achieve this vision, we need to also address exclusion, oppression and removing structures of power that perpetuate injustice. Therefore, we are committed to social justice approaches and mechanisms, to challenge unequal power structures, especially for women (such as by working towards a feminist approach), in order to achieve emancipation of excluded communities and people.</t>
  </si>
  <si>
    <t xml:space="preserve">
CPDE is a global platform that engages on the issue of effective sustainable development through policy advocacy and capacity development. 
please see CPDE website. http://www.csopartnership.org
</t>
  </si>
  <si>
    <t>CPDE Secretariat 2F IBON Centre 114 Timog Avenue, Quezon City, Philippines</t>
  </si>
  <si>
    <t>http://www.csopartnership.org</t>
  </si>
  <si>
    <t>tlauron@aprnet.org</t>
  </si>
  <si>
    <t>to pursue and advocate for a transformative agenda for development and development cooperation, informed by our guiding principles and a human rights-based approach to development that prioritizes gender equality, decent work, environmental sustainability as well as dignity, justice and improved livelihoods for all people living in poverty, including the most marginalized, victims of violence, and those with disabilities, and the full realisation of human rights for all;
 to protect and deepen policy gains made in Paris, Accra and Busan, and reverse any of the harmful provisions that continue to guide those three agendas;
 to continue to advocate for development effectiveness in development cooperation policy and practice, in particular as it relates to the accountability of governments to the broader development effectiveness agenda, the IADGs and to people;
 to continuously work to improve our own effectiveness and the realisation of an enabling environment for civil society as independent development actors in our own right</t>
  </si>
  <si>
    <t>research and publications
engagement in official spaces - GPEDC, UN DCF, Policy Forum on Development, and others
capacity building</t>
  </si>
  <si>
    <t>Maria Theresa Nera-Lauron</t>
  </si>
  <si>
    <t>3F IBON Center 114 Timog Avenue, Quezon City, Philippines</t>
  </si>
  <si>
    <t>Currently one of the 5 global co-chairs of the CSO Partnership for Development Effectiveness, representing the Asia-Pacific region</t>
  </si>
  <si>
    <t xml:space="preserve">_ followed the Rio+20 process
_ selected CSO delegate to UN Climate Summit (September 2014)
_ participated in Open Working Group sessions (representing Women's Major Group)
_ selected speaker at the March Interactive Dialogue with Major Groups and other Stakeholders (representing CPDE, AP-RCEM, Women's Major Group)
- member, Philippine delegation to UNFCCC COP 17-19
</t>
  </si>
  <si>
    <t>Poverty Eradication, Food Security and Nutrition/ Sustainable Agriculture, Employment, Decent Work and Social Protection, Youth, Education and Culture, Macroeconomic Policies, Sustainable Development Financing, Means of Implementation, Global Partnership for Achieving Sustainable Development, Human Rights, Regional and Global Governance, Climate Change, Gender Equality and Women's Rights</t>
  </si>
  <si>
    <t xml:space="preserve">I bring with me the experience of civil society engagement on development effectiveness,advocating/influencing reforms in the aid architecture (shifting the discourse from aid effectiveness to development effectiveness).
This experience also resulted in the institutionalized recognition of civil society as equal development actors (Accra Agenda for Action para 20; Busan Partnership for Development). Now, CPDE sits as member of the Global Partnership for Effective Development Cooperation (GPEDC) Steering Committee, on equal status as governments and other development actors.
</t>
  </si>
  <si>
    <t>SAHANIVASA</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</si>
  <si>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Energy, Means of Implementation, Global Partnership for Achieving Sustainable Development, Needs of Countries in Special Situations, Human Rights, Regional and Global Governance, Sustainable Consumption and Production (Including Chemical and Waste), Climate Change, Disaster Risk Reduction, Forests and Biodiversity, Gender Equality and Women's Rights, Rule of Law and Governance</t>
  </si>
  <si>
    <t>WCR, ILO and FAO organised consultations</t>
  </si>
  <si>
    <t xml:space="preserve">Developmental objectives of SAHANIVASA:
 To equip the marginalized to understand the relationship between the issues of caste, class, patriarchy and the environmental destructions and thereby to prepare them by developing alternatives to participate in the process of de-caste, declass and de-patriarchal struggles.
 To develop and strengthen alternative power structures which can ensure the continuous participation of the marginalized in decisions regarding their own future in building Agricultural Labourers Unions. 
 To organize women as a class with in the class looking the development from gender perspective by highlighting the gender issues even among the marginalized and strengthen the women organizations to tackle the issues.
 To attain the quality of life and to secure social justice for marginalized to co-operate and co-exist with nature to live and develop harmony with nature. 
 To create resource base for the deprived by initiating Bio diversity agriculture practices and development with carrying attitude to nature with an aim to attain the food security and food sovereignty of local communities.
 To promote the culture of collective saving and micro credit scheme among low income women to get the economic independence .
 To raise awareness among marginalized on their Rights especially on Land Reforms, Legislations, Wages, Social Discriminations and about the globalisation, privatisation and liberalization policies which affects the lives of the rural people.
 To extend solidarity for the collective action and to co-operate with other groups working with similar concern at District and State levels.
</t>
  </si>
  <si>
    <t xml:space="preserve">SAHANIVASA is promoted in the year 1985 to release and rehabilitate the bonded labour and to promote the rights of agricultural workers. Over two decades of it’s partnership with the struggles of subaltern communities (Dalits – Ex untouchables, Adivasis / Indigenous people, bonded labour, agricultural workers and share croppers) in Chittoor District of Andhra Pradesh has resulted in release and rehabilitate the 18600 bonded labour, distributed 52800 acres of land to landless dalit women in Chittoor district of Andhra Pradesh. During this process SAHANIVASA has become one of the partners to promote and strengthen the strong state level trade union of agricultural workers, small and marginal farmers and share croppers. APVVU is the fist trade union in India has not limited its concerns only on economic rights and also vibrantly voiced for the social dignity of Dalits &amp; women; Adivasis rights over the forest and forest produces and coastal communities rights over the coast. It has also consistently promoted the struggles against the exploitation of common property resources by the greedy rich. SAHANIVASA has concentrated in promoting the leadership capacities of Dalits and Adivasis to strengthen the unionization of these communities. It is in this process it is realized the need of expanding the intervention in to bio-diversity agricultural practices in the lands that are appropriate and distributed to landless. This also becomes resistance against the corporate agriculture that brings toxic pesticides and GE Seeds into the agriculture.
In the new millennium, SAHANIVASA recognize the importance of uniting peasantry to stop the suicides and hunger deaths by strengthen the resistance against corporate agriculture &amp; GMOs. The peasantry has been sensitized on the food security and food sovereignty issues and the need of boycotting the green revolution package of agriculture. So while linking the people’s organization with wider level social movements to combat against global capitalism penetrating into agriculture, it is continue to promote sustain interventions locally to ensure the appropriated and distributed lands of the poor to convert into bio-diversity agriculture in the comprehensive way to build the alternative economic and sustainable development paradiem as against the globalization. It is in this process SAHANIVASA has been instrumental sensitizing the farmers and agricultural workers against the green revolution package of agriculture which has spoiled the land organic nutrients in three decades of its presence in India. The rural peasantry has lot of experience of the negative impacts of green revolution that has become a strong propaganda cases for reflective process in Chittoor district of Andhra Pradesh. As a result, the farmers have started boycotting the usage of chemicalization of agriculture and alternatively bring back the traditional drought resisted seeds to take up the agriculture, improving the organic nutrients in to the soil. 
SAHANIVASA has collaborated with the organizations like PANAP, to improve the capacities of the people and understand the negative influences of the toxic pesticides which are used in agriculture. It is also involved in collaborative research with PANAP on the pesticide impacts on the lives of agricultural workers. The study has revealed that the agriculture is the most hazardous sector impacting the lives of the people at large in rural India. Therefore, SAHANIVASA in collaboration with APVVU (a state level agricultural and small farmers union) is planning to take up a campaign for the enactment of legislation on the lines of ILO 184 convention for health and safety of agriculture workers. 
SAHANIVASA is exploring the possibility of collaboration with a resource partner to promote the women manage and run traditional varieties of seed banks to bring back the bio-diversity agriculture in the lands of most marginalized communities and also to take up wider level campaigns against the toxic pesticides and chemical fertilizers.
</t>
  </si>
  <si>
    <t>22-977-1 moruganipalli road; Chittoor -517001 AP India</t>
  </si>
  <si>
    <t>sahanivasa85@gmail.com</t>
  </si>
  <si>
    <t>Target population are dalits and dalit women, Adivasis engage in farming as workers &amp; farmers . Single women ,youth and children are also the concern group.</t>
  </si>
  <si>
    <t>Promote BEA in the lands of small and marginal fares, release bonded labour, work towards living and equal wages of agricultural workers , campaign for the rights of Peasants, Gender concerns and Children Rights,
Promote and protect the indigenous knowledge systems , particularly , viable traditional health - herbal and ayurveda, and take up action Research on health of the workers in agriculture.
Campaign for asserting the rights of marginalized communities and their Right access the land , water and forest as their inalienable rights .
Promote the rights of Women, taking up the campaign against dowry, child labour . girls marriages, women trafficking 
campaign against the violence against dalits, women and vulnerable communities.</t>
  </si>
  <si>
    <t>Dr. Maithreyi P</t>
  </si>
  <si>
    <t>22-977-1 moruganipalli road, Chittoor -517001 AP .India</t>
  </si>
  <si>
    <t>Young Medical Doctor in Psychiatry in post graduation, working for the Food Soverinity Rights of Women from subaltern communities. 
She has been working with the single women and widows of farmers suicides who are in depression and destitution.</t>
  </si>
  <si>
    <t>SAHANIVASA as organisation has worked with UN but Dr. Maithreyi bening young Doctor doesnot have experience in this directon</t>
  </si>
  <si>
    <t>Food Security and Nutrition/ Sustainable Agriculture, Employment, Decent Work and Social Protection, Youth, Education and Culture, Health and Population Dynamics, Human Rights, Sustainable Consumption and Production (Including Chemical and Waste), Forests and Biodiversity, Gender Equality and Women's Rights</t>
  </si>
  <si>
    <t>Helath and food security issues</t>
  </si>
  <si>
    <t>NISARGA</t>
  </si>
  <si>
    <t>NISARAG</t>
  </si>
  <si>
    <t>Poverty Eradication, Food Security and Nutrition/ Sustainable Agriculture, Desertification, Land Degradation and Drought, Water and Sanitation, Employment, Decent Work and Social Protection, Youth, Education and Culture, Health and Population Dynamics, Energy, Global Partnership for Achieving Sustainable Development, Needs of Countries in Special Situations, Regional and Global Governance, Sustainable Cities and Human Settlement, Oceans and Seas, Forests and Biodiversity, Gender Equality and Women's Rights, Rule of Law and Governance</t>
  </si>
  <si>
    <t>World Conference on Racism,, UN biodiversity Convention , and FAO Food Sovereignty Convention.</t>
  </si>
  <si>
    <t xml:space="preserve"> To equip the marginalized to understand the relationship between the issues of caste, class, patriarchy and the environmental destructions and thereby to prepare them to participate in the process of building society of ecologically sustainable and economically self-sustained. 
 To develop and strengthen alternative power structures (community based organizations) which can ensure the continuous participation of the marginalized in decisions. 
 To strengthen the economic base of the Unions.
 To organize women as separate group looking as development from gender perspective by highlighting the gender issues even among the marginalized and strengthen the women organisations to tackle the issues.
 To attain the quality of life and to secure social justice for marginalized to co-operate and co-exist with nature to live and develop harmony with nature. To create resource base for poor by initiating sustainable agriculture practices and development with carrying attitude to nature with an aim to sustain under privilege communities. .
 To develop alternative credit sources for the marginalized to made use of the spaces and opportunities created in the changes of our economy. 
 To develop leadership among the people who can shoulder the responsibility to struggle for humanization.
 To help the poor to ascertain their existence and to raise to their voice for a fair share in the national economy.
 To extend solidarity for the collective action and to co-operate with other groups working with similar concern at District and State levels.
</t>
  </si>
  <si>
    <t xml:space="preserve">Back drop:
• NISARGA is promoted in the year 1994 with the primary focus of building/ strengthening membership based people’s movements to promote the rights of deprived communities ands sections of the society
• It has been instrumental in promoting community based rights organisations to prepare people for the struggle for their basic socio economic rights, viz: land reforms and distribution of land to the landless; campaigns against untouchability and assertion of Dalits rights and gender rights; national level lobby and network with like minded organisations and movements for pro-labor and pro-poor legislations and implementation of existing laws and so on
Geographical area: focused area is Nellure to srikakulam coastal districts and tribals belt 9 districts of Schduled area districts of AP state
Mission
Protect the natural capital – land, water, forest and agriculture from the penetration of exploitative market economy to ensure the food sovereignty and food security for the most vulnerable communities of Indian society, being vigilant to the anti-people policies of the state and also promote pro-people policies through building viable forums and platforms of deprived communities from class, caste, gender and human rights perspectives. 
</t>
  </si>
  <si>
    <t>22-1096, sbi colony, Chittoor 517001 AP India</t>
  </si>
  <si>
    <t>nisarga94@gmail.com</t>
  </si>
  <si>
    <t>Fisher Folk and Indigenous people in Andhra Pradesh</t>
  </si>
  <si>
    <t xml:space="preserve">promote th Rights of FIsher folk and indegeniuos people over the water and forest resources respectively.
Leadership building, promotion of Community based rights organisations of fisher folk and Indigenous people 
conduct trainings and capacity building programs for women in fish marketing and forest resources
Promote cooperatives for women, fisher folk and indigenous people and farmers
promote bio diversity based agriculture and campaign for food soverighnity .
</t>
  </si>
  <si>
    <t>Suria Rajini p</t>
  </si>
  <si>
    <t>22-1096, sbi colony, Chittoor 517001 AP</t>
  </si>
  <si>
    <t>Suria Rajini is post graduate in Sociology , has been working for the rights of women and Children for the last two decades. she has promoted people's organizations at grassroots level to campaign for grounding the rights and entitlements of the most vulnerable communities.</t>
  </si>
  <si>
    <t>Participated in FAO food sovereignty convention and also World conference on Racism.</t>
  </si>
  <si>
    <t>Poverty Eradication, Food Security and Nutrition/ Sustainable Agriculture, Desertification, Land Degradation and Drought, Water and Sanitation, Employment, Decent Work and Social Protection, Youth, Education and Culture, Sustainable Development Financing, Global Partnership for Achieving Sustainable Development, Needs of Countries in Special Situations, Sustainable Consumption and Production (Including Chemical and Waste), Climate Change, Oceans and Seas, Forests and Biodiversity</t>
  </si>
  <si>
    <t>On farmers and women concerns</t>
  </si>
  <si>
    <t>AP Vyavasaya Vruthidarula UNION</t>
  </si>
  <si>
    <t>APVVU</t>
  </si>
  <si>
    <t>Poverty Eradication, Food Security and Nutrition/ Sustainable Agriculture, Desertification, Land Degradation and Drought, Water and Sanitation, Employment, Decent Work and Social Protection, Youth, Education and Culture, Sustained and Inclusive Economies, Energy, Global Partnership for Achieving Sustainable Development, Human Rights, Forests and Biodiversity, Gender Equality and Women's Rights, Rule of Law and Governance</t>
  </si>
  <si>
    <t>WORLD CONFERENCE ON RACISM; ILO CONVENTIONS &amp; POST MDG GOALS. PEOPLE'S GLOBAL ASSEMBLY, ECOSOC MEETINGS ,FAO CSOS AND FOOD SOVERIGHNITY CONFERENCES; UNEP ASIA CONSULTATIONS</t>
  </si>
  <si>
    <t xml:space="preserve">• To function as a non-party, non-religious, non-caste and non-communal apex federation of trade union of agricultural laborers, small/marginal farmers and rural workers/artisans, fisher folk and forest workers(adivasis).
• To address their political, economic, social, cultural, development, welfare and legal rights; to ventilate their grievances; to engage in advocacy/lobby, to negotiate with the state - MLAs, MPs and bureaucracy; to seek legal remedies through courts and statutory authorities.
• To energize, inform and spearhead the struggles of its all categories – dalits, agricultural workers, marginal farmers, adivasis, fisher folk and all rural workers - children and women of these categories. 
• To resist attempts of the state to dilute land reform measures and to direct agrarian policies in favor of corporate agriculturists and feudal landlords. 
• For an equity-productivity in the implementation of land reforms; land to the tiller organizational/institutional capacity development – to enable the rural poor to optimally develop and manage land/water/forest resources.
• For ensuring that land, agriculture, livestock, forests, grazing lands and waste land development and value addition schemes address the issues of equity, food, security, participation in decision making ownership rights and development needs of the people whose livelihood are dependent on them.
• For organizing/supporting struggles for enforcing minimum wages; for developing policies in support of equal and living wages; for employment protection.
• To strive for eradication of unemployment; to campaign for Employment Guarantee Act to ensure food security for the rural labour.
• Organize both locally and nationally to work for the pro-labour legislations viz., Comprehensive Agriculture Workers Act for social security, Health and Safety Act and also Umbrella Legislation for all unorganized workers. 
• For safeguarding their interests when they are victims of communal, state violence, and when they are dispossessed of their assets, customary rights, culture and identity in the name of development.
• To struggle for effective follow up of the constitutional and legal provisions regarding governance through the Panchayat Raj system, abolition of bonded/child labour, universal education, right to work.
• To facilitate the amicable resolution of the non-antagonistic contradictions within the dalit-bahujan; to contribute to the consolidation of dalit-bahujan; and alliances at all levels including electoral politics.
• To take up issues of atrocities, communal violence and human rights violations; to address their underlying causes and their consequences for the victims.
• Aware that more than 50% of the work force in the rural/agrarian economy are women. To promote gender justice and equality; take up issues of violence against/denial of rights/exploitation of women; fight the underlying patriarchal/caste prejudices that fuel them.
• To focus on organizing women workers, developing leadership from among them.
• To extend support to women organisations/movements that champions the cause of gender equity and women empowerment.
• To internalize within Andhra Pradesh Vyavasaya Vruthidarula Union gender concerns by ensuring equal participation/representation of women at all levels. 
• To actively work for a brighter future for the children in the rural/agrarian sector, most of them are workers.
</t>
  </si>
  <si>
    <t xml:space="preserve">Andhra Pradesh Vyavasaya Vruthidarula Union is a state level federation of trade unions of 448 mandal (block) level unions of agricultural workers, marginal farmers, fisher folk, indigenous people shepherds &amp; rural artisans spread over in 12 districts of Andhra Pradesh state in India. The present membership of all federated mandal unions is 692,400/-( Dec 2015). The union has come into existence in the year 1991 and formed as full fledged federation at state level is in 1998. (Structure of the union is attached). 56% members and leadership are women in APVVU.
The annual membership collected from each member at mandal level is Rs.25/- per annum and the mandal unions pay Rs.1,000/- as state federation membership. 
APVVU believes and practice Gender, caste and class perspective and the leadership sharing reflects it. The structure of the union is enclosed 
Areas of Concern:
APVVU has been established for it’s members:
a) To articulate and address the political, economic, social, cultural, developmental, welfare and legal rights; to ventilate their grievances and articulate their demands; to negotiate and engage in advocacy and lobbying - with the state, other concerned/ relevant agencies, employers and individuals; to seek legal remedies through approaching courts and statutory commissions and authorities on behalf of its members
b) To energize, inform and spearhead the struggles of it’s constituency for land reforms, equal and living wages, release of bonded and child labour, providing equal opportunity for women and dalits to get their due share from national economy, take up advocacy, lobby and mass actions for the new social legislations -earlier - Employment Guarantee Act &amp; Right to Information Act ,Now for Comprehensive Agricultural Workers Act, Food Security Act, and for the implementation of existing favorable laws.
c) Engage in leadership building from the vulnerable communities and also women in rural areas to strengthen the Gram Panchayats and democratize the panchayat raj systems . 
d) Organise the farming community to engage collectively to take up campaigns to halt land grab from farmers and corporate agriculture which is pushing the farmiers to comity the suicides. 
e) Promote bio- diversity based ecological agricultural practices in the dry lands distributed to the marginal farmers with the aim to stop the hunger deaths in the rural communities.
f) Promote village wise women manage seeds banks in the villages procuring traditional drought resist seeds and make it available for the small &amp; marginal farmers.
Achievements
• Engaged in sustained campaign for the implementation of land reforms and distributed 184,500 acres of govt. land in AP State. 34240 acres of ceiling surplus land and 3470 bhudan land is also distributed. 90% of these appropriated land is distributed to Rural poor /dalit and adivasi women . Collaborating with NGO’s and other social movements to build peasants rights at wider level and bring back biodiversity agriculture.
• APVVU has halted the sale of temple lands through PIL and tenancy farmers has been participating in the public actions of temple lands -320,000 acres for cultivation
• Evolved a culture of struggle for equal &amp; living wages in every season to increase the wages. 
• Released 18,470 bonded and child labour from the clutches of landlords over a period of 10 years.
• Campaign consistently against the untouchability practice on dalits and promote dalit human rights. Conducted survey on the prevalence of untouchability practice in 3422 villages of 11 districts in AP state and found 56 forms of practice still exist(2003). As result of our lobby with the then opposition party (present ruling party) and with left parties, the issue was raised in the assembly which led to establish one jury commission to enquiry into the matter..
• Unions have been organizing every month 30th as the civil rights day to expose the untouchability practice against Dalits.
• Engaged in women and dalits in Panchayat Raj elections and won 879 panchayats in the entire state who formed as state level platform of Panchayat presidents struggling for the rights of Panchayats. 
• Engaged in the struggles against the displacement issues of big dams in Andhra Pradesh particularly Chintapalli, Madduvalasa, Janghavati Pedderu and now on Polavaram dam
• APVVU is one of the organizations campaigned for a decade for Employment Guarantee Act, Right To Information Act Forest Rights Act and Unorganised workers social Security Act -2009 . Now engaging extensively in the implementation of these Acts.
• Join hands with other national level mass movements – National Alliance of People’s movements, National Center for Labour, and other organizations to strengthen the rights assertions struggles of unorganized labour and vulnerable communities. 
• Enrolled 875500 rural workers for NREGA and consistently mobilizing Rural Employment Guarantee programs al over the state of Andhra Pradesh. Involved in Social Audits and exposed corruption in NREGA programs. Collaborating with the Govt of AP n the successful implementation of NREGS in APVVU working villages .
• Engaged in MDGs campaign annually for the last 7 years and consolidated on global day of actions linking rural workers livelihoods issues to the MDG goals.
</t>
  </si>
  <si>
    <t>22-1096;2ND FLOOR .SBI Colony ; Chittoor-517001 AP . India</t>
  </si>
  <si>
    <t>www.apvvu.org</t>
  </si>
  <si>
    <t>apvvu989@gmail.com</t>
  </si>
  <si>
    <t>AGRICULTURAL WORKERS, MARGINAL AND SMALL FARMERS; FISHER FOLK , RURAL ARTISANS AND RURAL INFORMAl WORKERS DALITS &amp; ADIVASIS WITH FOCUS ON WOMEN AND CHILDREN OF THESE COMMUNITIES</t>
  </si>
  <si>
    <t>- Educate and organise the above mentioned GROUPS AS WORKERS .
- mobilise for advocasy with policy makers and executive govt. mechanism to implement all pro workers and marginised workers- i.e. for minimum and equel wages, implementation of Land reforms &amp; distribution of lands and agrarian reforms , biodiversity based agricultural l on the poor 
famers lands. dalits and adivasis rights and implemtation of MGNREGA for 100 days employment.All intervention are done from HUman Rights perspective.</t>
  </si>
  <si>
    <t>poguri chennaiah</t>
  </si>
  <si>
    <t>22-1096, sbi colony, CHITTOOR -517001. AP INDIA</t>
  </si>
  <si>
    <t>apvvu98@gmail.com</t>
  </si>
  <si>
    <t>CHENNAIAH IS THE HUMAN RIGHTS LAWYER working as Secretary, national and international concerns. He is one of the founding of many Social movements and CSOs platforms at national and International level. Viz: National Alliance of People's Movements, India, People's Coalition of Food Soverinity, Asian Peasants Coalition,; Coalition of Agricultural workers International</t>
  </si>
  <si>
    <t>UNEP asian level consultations, WCR conference in Durbon , ;ILO conventions, in Geneva, ;FAO CSO consultations inRome; and FOOD Soverinity Conventions in Rome and Brazil, UN meeting in New york, on Post MDGs consultation. UN people's Global Assembly and so on.</t>
  </si>
  <si>
    <t>Food Security and Nutrition/ Sustainable Agriculture, Employment, Decent Work and Social Protection, Youth, Education and Culture, Sustained and Inclusive Economies, Macroeconomic Policies, Energy, Global Partnership for Achieving Sustainable Development, Human Rights, Climate Change, Forests and Biodiversity, Rule of Law and Governance</t>
  </si>
  <si>
    <t>Worked on CPDE process from the Acra Agenda of UN high level consultation . 
Campaign extensively on MDGs india
Campaign on Dalit human rights issues in UNHRC
ILO 189 consultation on Health and safety of agricultural workers 
FAO - CSO interventions on FOOD security and food sov. issues.</t>
  </si>
  <si>
    <t>Asia Pacific Mission for Migrants</t>
  </si>
  <si>
    <t>APMM</t>
  </si>
  <si>
    <t>Hong Kong SAR</t>
  </si>
  <si>
    <t>Poverty Eradication, Employment, Decent Work and Social Protection, Youth, Education and Culture, Health and Population Dynamics, Sustained and Inclusive Economies, Macroeconomic Policies, Sustainable Development Financing, Means of Implementation, Global Partnership for Achieving Sustainable Development, Human Rights, Regional and Global Governance, Climate Change, Disaster Risk Reduction, Gender Equality and Women's Rights, LGBTIQ Rights</t>
  </si>
  <si>
    <t>The APMM is currently the focal point for Migrants Constituency of the Asia Pacific Regional CSO Engagement Mechanism (APRCEM) that is very much involved on sustainable development issues. We have reached out to many organizations of migrants in the region to be part of the APRCEM. We submitted positions on sustainable development and the post-2015 development agenda documents including the Outcome document of the Open Working Group and the UNSG Synthesized Report. We were part of the Steering Committee for Major Groups and Other Stakeholders during the February negotiations of the UN on the post-2015 development agenda. The Steering Committee led the organizing of the successful interactive hearing participated in by UN Member States and CSOs. APMM is also an active member of the Campaign for People's Goals on Sustainable Development.
APMM has also been engaged in UN meetings such as on the Beijing +20, the World Conference Against Racism and the UN High Level Forum on Migration and Development.
It also advocates inside and around the Global Forum on Migration and Development (GFMD).</t>
  </si>
  <si>
    <t>1. Develop and strengthen the grassroots migrants movement in the region and in countries in Asia Pacific
2. Create opportunities and capacitate grassroots migrant organizations in defending their rights
3. Develop linkages in the region, in countries, and outside the Asia Pacific to strengthen cooperation and coordination of migrants and advocates</t>
  </si>
  <si>
    <t>The Asia Pacific Mission for Migrants (APMM) is a registered non-profit limited company with charitable status in Hong Kong and was founded in 1984 as a regional research, advocacy, and movement building organization for the Asia Pacific and Middle East (APME) regions.
In the 30 years since its founding, APMM has adapted to the changing times while still maintaining its purpose; to serve those who migrate to other countries in search of a better life. APMM supports the migrant movement through advocacy, organizing and building partnership and solidarity for the advancement of migrants’ rights and welfare
APMM assisted and contributed to the establishment of grassroots migrants formations in our focus areas (Hong Kong, Taiwan, South Korea, Japan, Australia, New Zealand, Saudi Arabia, United Arab Emirates and Qatar) and working closely with various organizations in some major sending countries (Indonesia, Philippines, Bangladesh and Vietnam) including other institutions and grassroots organizations outside of the Asia Pacific region which led to the formation of MIGRANTE International, the global alliance of Filipino migrants organizations.
APMM is currently the secretariat of International Migrants Alliance, AMMORE or Action Network for Marriage Migrants Rights and Empowerment and the United for Foreign Domestic Workers Network (UFDWR).</t>
  </si>
  <si>
    <t>G/F, Kowloon Union Church, No. 2 Jordan Road, Kowloon, HKSAr</t>
  </si>
  <si>
    <t>www.apmigrants.org</t>
  </si>
  <si>
    <t>apmm@apmigrants.org</t>
  </si>
  <si>
    <t>We envision a strong movement of migrants of different nationalities in Asia Pacific and Middle East (APME), actively defending their rights, advancing solidarity with people’s movements in the countries where they are working, and linking up with their people’s movements in their home countries.</t>
  </si>
  <si>
    <t>1. Advocacy and lobbying in the national, regional and international level on issues of migrants and immigrants - workers, marriage migrants, domestic workers, irregular migrants, migrant youth and children, etc.
2. Research on various themes relating to migrants and migration
3. Establishment of grassroots migrant organizations and strengthening of existing ones.
4. Building linkages with and among grassroots migrant organizations and advocates.
5. Respond to immediate crisis situations of migrants including referrals</t>
  </si>
  <si>
    <t>Aaron Ceradoy</t>
  </si>
  <si>
    <t>G/F, Kowloon Union Church, No. 2 Jordan Road, Kowloon, HKSAR</t>
  </si>
  <si>
    <t>ahc27hk@gmail.com</t>
  </si>
  <si>
    <t>Aaron is the Development and Forced Migration Program Coordinator of the APMM. He joined APMM in 2002 and handled its Education, Research and Publication Program.
He is actively involved in organizing migrant workers in Hong Kong where APMM is based. He conducts education and training among migrants of various nationalities.
Before joining the APMM, he was a member of the regional secretariat of the Asian Students Association (now Asia Pacific Students and Youth Association) - a regional alliance of national student orgaizations and national student unions in the region.</t>
  </si>
  <si>
    <t>Participated in the APFSD
Member of the Steering Committee for the February Negotiations on Post-2015 Development Agenda
Attended the February negotiations for the Post-2015 Development Agenda</t>
  </si>
  <si>
    <t>Poverty Eradication, Employment, Decent Work and Social Protection, Youth, Education and Culture, Macroeconomic Policies, Sustainable Development Financing, Global Partnership for Achieving Sustainable Development, Human Rights, Climate Change, Gender Equality and Women's Rights, Rule of Law and Governance, LGBTIQ Rights</t>
  </si>
  <si>
    <t>Bring in analysis and positions from the sector of migrants. Living in a developed economy like Hong Kong but still having ties with a developing country like the Philippines provide a perspective coming from the two different contexts.
Writing and technical skills can also be a contribution to the work.</t>
  </si>
  <si>
    <t>Asia-Pacific Forum of Environmental Journalists (APFEJ)</t>
  </si>
  <si>
    <t>APFEJ</t>
  </si>
  <si>
    <t>Food Security and Nutrition/ Sustainable Agriculture, Desertification, Land Degradation and Drought, Water and Sanitation, Sustained and Inclusive Economies, Sustainable Development Financing, Means of Implementation, Global Partnership for Achieving Sustainable Development, Sustainable Cities and Human Settlement, Sustainable Transport, Sustainable Consumption and Production (Including Chemical and Waste), Climate Change, Disaster Risk Reduction, Forests and Biodiversity, Rule of Law and Governance</t>
  </si>
  <si>
    <t>UNEP, UNESCAP</t>
  </si>
  <si>
    <t>APFEJ actively participated all regional consultations on sustainable development, environment, water, sanitation and climate change initiated by UNFCCC, UNDP, UNEP, The World Bank, ADB, UNESCAP so that the said consultation process to ensure that such consultations and its related output will properly channeled to the people.</t>
  </si>
  <si>
    <t>-Shaping regional sustainable development policies in the Asia-Pacific region
-highlighting the best practices, success stories and innovative initiatives as well as focusing on major environment problems and sustainable development issues in the media through training a group of journalists.
-State of Environment reports or Citizens report series helped reshaped environmental policies of the region.
-The APFEJ initiative of South-South Exchange Program also promoted peace and cooperation in the member countries to help raise capacities of managing environmental affairs.</t>
  </si>
  <si>
    <t>Asia-Pacific Forum of Environmental Journalists (APFEJ) played an instrumental role in shaping regional sustainable development policies since 1988 in the Asia-Pacific region by highlighting the best practices, success stories and innovative initiatives as well as focusing on major environment problems and sustainable development issues in the media through training a group of journalists. State of Environment reports or Citizens report series helped reshaped environmental policies of the region. The APFEJ initiative of South-South Exchange Program also promoted peace and cooperation in the member countries to help raise capacities of managing environmental affairs.
-APFEJ has also been in the forefront in the Rio-run up, in Rio, Rio+5, Rio+10, Rio+20 and now at post Rio+20 and post 2015 development agenda
-APFEJ actively participated all regional consultations on water, sanitation and climate change initiated by UNFCCC, UNDP, UNEP, The World Bank, ADB, UNESCAP so that the said consultation process to ensure that such consultations and its related output will properly channeled to the people.
-that to increase comprehensive coverage of water, sanitation and climate change issues on different media, journalists all over the world particularly coming from APFEJ at the regional level as the leading group
-APFEJ organize regular training sessions, briefing, workshops, conferences, on spot field trips/tours for journalists and produce earth file type documentaries on various water, sanitation and climate change issues to help raise awareness.</t>
  </si>
  <si>
    <t>Lake Touch, House – 16, Road – 141, Gulshan – 1, Dhaka, Bangladesh</t>
  </si>
  <si>
    <t>www.apfejint.org</t>
  </si>
  <si>
    <t>apfej@bdcom.com</t>
  </si>
  <si>
    <t>Mainstreaming sustainable development with special focus on environment, water, sanitation and climate change in the region through media advocacy.</t>
  </si>
  <si>
    <t>-Comprehensive coverage of sustainable development, environment,water, sanitation and climate change issues on different media, journalists all over the world particularly coming from APFEJ at the regional level as the leading group
-APFEJ organize regular training sessions, briefing, workshops, conferences, on spot field trips/tours for journalists and produce earth file type documentaries on various sustainable development, environment, water, sanitation and climate change issues to help raise awareness.</t>
  </si>
  <si>
    <t>Muhammed Quamrul Islam Chowdhury</t>
  </si>
  <si>
    <t>House-16, Road-141, Gulshan-1, Dhaka, Bangldesh</t>
  </si>
  <si>
    <t>quamrul2030@gmail.com</t>
  </si>
  <si>
    <t xml:space="preserve">An economist, climate, environment and sustainable development specialist, Quamrul Chowdhury is a legendary negotiator of developing countries covering a career of over 35 years in UN negotiations. He has been a lead negotiator of G-77 and/ LDCs for over 22 years including crafting of Berlin Mandate, Kyoto Protocol, Bali Action Plan, Adaptation Fund, LDC Fund, Special Climate Change Fund, Green Climate Fund, Cancun Agreement, Durban Platform, Doha Gateway and Warsaw International Mechanism for Loss and Damage. He was Chair and Vice-Chair of Kyoto Protocol Joint Implementation Supervisory Committee for the term 2011-12 and 2010-11 and has served in many UN and UNFCCC bodies as member and chaired or facilitated many international negotiation meetings across the globe. Quamrul Chowdhury has also been serving as a friend of the chair in different UN and UNFCCC conferences over the years earning a global fame of a ‘trouble-shooter’ in climate diplomacy and sustainable development negotiations. 
Quamrul Chowdhury is also known as a guru of adaptation to climate change and has been serving as lead adaptation negotiator for G-77 /LDCs for many years. He is also a current member of the newly created 16-member high-powered Adaptation Committee under the UN Climate Convention and a member of UN Water Scenario Focused Group. He is a proponent of National Adaptation Programme of Action (NAPA) for LDCs and mooted the concept of National Adaptation Plan under the climate convention.
He is an architect of number of national plans like globally acclaimed Bangladesh Climate Change Strategy and Action Plan(BCCSAP), 2008 and 2009, Bangladesh National Adaptation Programme of Action (NAPA), 2005 and 2009, Bangladesh’s world famed National Environment Management Action Plan (NEMAP), 1995, numerous policy papers and sustainable development documents. An internationally rated policy analyst who was involved in crafting Rio Conventions, Agenda 21, Johannesburg Plan of Implementation and The Future We want.
As an eminent citizen of Bangladesh, Quamrul Chowdhury has been on the forefront of sustainable development movement in the Asia-Pacific region since Rio-run up and engaged in Rio+5, Rio+10, Rio+20 and now Post 2015 SDG process. 
Quamrul Chowdhury has made presentations on behalf of G-77 and/LDCs at different UN and UNECCC in-session workshops, roundtable and dialogues. He has also delivered lectures at different universities including Oxford, Cambridge, London School of Economics, George Town, George Washington, Chicago, Kyoto, Tokyo, Bonn and Dhaka.
A life member of Bangladesh Economic Association and Secretary General of Bangladesh Green Economics Association, Quamrul Chowdhury is the longest serving member of the high-powered Bangladesh National Environment Committee headed by the Prime Minister and National Climate Change Committee since its creation. He is the longest serving member of Bangladesh Delegation to the UN, UNFCCC, UNCBD and UNCCD. A globally known journalist, Quamrul Chowdhury has been the chairman of Asia-Pacific Forum of Environmental Journalists (APFEJ), created in 1985 at the initiative of UNESCAP and Chairman of Forum of Environmental Journalists of Bangladesh (FEJB) also mooted by UNESCAP in 1983 and secretary general of World Water Forum of Journalists (WWFJ), created in The Hague on March 22, 2000 during the Second World Water Forum. E-mail:quamrul2030@gmail.com
</t>
  </si>
  <si>
    <t>Participated all regional consultations on sustainable development, environment, water, sanitation and climate change initiated by UNFCCC, UNDP, UNEP, The World Bank, ADB, UNESCAP over last three decades.</t>
  </si>
  <si>
    <t>Food Security and Nutrition/ Sustainable Agriculture, Desertification, Land Degradation and Drought, Water and Sanitation, Sustained and Inclusive Economies, Sustainable Development Financing, Means of Implementation, Global Partnership for Achieving Sustainable Development, Regional and Global Governance, Sustainable Cities and Human Settlement, Sustainable Transport, Sustainable Consumption and Production (Including Chemical and Waste), Climate Change, Disaster Risk Reduction, Forests and Biodiversity, Rule of Law and Governance</t>
  </si>
  <si>
    <t>Active participant and speaker</t>
  </si>
  <si>
    <t>Asian Women at Work Inc</t>
  </si>
  <si>
    <t>AWatW</t>
  </si>
  <si>
    <t>Employment, Decent Work and Social Protection, Gender Equality and Women's Rights</t>
  </si>
  <si>
    <t>114 Restwell St Bankstown NSW 2200</t>
  </si>
  <si>
    <t>www.awatw.org.au</t>
  </si>
  <si>
    <t>coordinator@awatw.org.au</t>
  </si>
  <si>
    <t>Lina Cabaero</t>
  </si>
  <si>
    <t>Center for Environmental Concerns-Philippines, Inc.</t>
  </si>
  <si>
    <t>CEC</t>
  </si>
  <si>
    <t>Water and Sanitation, Means of Implementation, Sustainable Cities and Human Settlement, Sustainable Consumption and Production (Including Chemical and Waste), Climate Change, Disaster Risk Reduction, Oceans and Seas, Forests and Biodiversity, Gender Equality and Women's Rights</t>
  </si>
  <si>
    <t>CSD Roster, UNFCCC</t>
  </si>
  <si>
    <t>I have participated as observer in CSD and UNFCCC meetings</t>
  </si>
  <si>
    <t>To advocate for pro-people, patriotic, scientific and progressive environmental orientation and help build people’s capacities to address environmental challenges</t>
  </si>
  <si>
    <t>CEC was founded in 1989 and has since closely worked with grassroots communities and organizations nationwide, supporting their initiatives to nurture their ecosystems, defend their common access to natural resources, and eventually improve their living and working conditions in the context of a balanced and healthy environment. It mobilizes professionals from the science and technology community to provide independent expert opinion and assistance in the service of the community.</t>
  </si>
  <si>
    <t>26b Matulungin St., Bgy Central Quezon City</t>
  </si>
  <si>
    <t>www.cecphils.org</t>
  </si>
  <si>
    <t>info@cecphils.org</t>
  </si>
  <si>
    <t>General public for advocacy
Selected grassroot communities for capacity building</t>
  </si>
  <si>
    <t>Research, Education, Advocacy
Community Development and Capacity Building</t>
  </si>
  <si>
    <t>FRANCES QUIMPO-DONGETO</t>
  </si>
  <si>
    <t>112-C Maginhawa St., Teachers Village, Quezon City</t>
  </si>
  <si>
    <t>fquimpo2@cecphils.org</t>
  </si>
  <si>
    <t>I am currently the Executive Director of the CEC. I have been working on the environmental scene for more than 10 years, bridging science experts and communities in helping our people social, political and environmental challenges.</t>
  </si>
  <si>
    <t>observer status in CSD and UNFCCC processes</t>
  </si>
  <si>
    <t>Desertification, Land Degradation and Drought, Water and Sanitation, Means of Implementation, Human Rights, Sustainable Consumption and Production (Including Chemical and Waste), Climate Change, Disaster Risk Reduction, Oceans and Seas, Forests and Biodiversity, Gender Equality and Women's Rights</t>
  </si>
  <si>
    <t>bringing in integrated perspective of science experts and communities in the SD and environmental discourse</t>
  </si>
  <si>
    <t>The Small Earth Nepal</t>
  </si>
  <si>
    <t>SEN</t>
  </si>
  <si>
    <t>Food Security and Nutrition/ Sustainable Agriculture, Desertification, Land Degradation and Drought, Water and Sanitation, Youth, Education and Culture, Climate Change</t>
  </si>
  <si>
    <t>Climate adaptive technology transfer for building resilience to farmers in Nepal.</t>
  </si>
  <si>
    <t>It is an NGO working in Nepal in climate adaptation particularly in water, weather and climate sectors.</t>
  </si>
  <si>
    <t>626 Bhakti Thapa Sadak, Naya Baneshwor, Kathmandu, Nepal</t>
  </si>
  <si>
    <t>www.smallearth.org.np</t>
  </si>
  <si>
    <t>info@smallearth.org.np</t>
  </si>
  <si>
    <t xml:space="preserve">Reducing the ecological footprint of mankind.
</t>
  </si>
  <si>
    <t>Technology transfer in climate adaptation
Student's and youth capacity building in climate and water research
Networking of water practitioners in and beyond Nepal</t>
  </si>
  <si>
    <t>Jeeban Panthi</t>
  </si>
  <si>
    <t>Kathmandu</t>
  </si>
  <si>
    <t>jeeban@smallearth.org.np</t>
  </si>
  <si>
    <t>A young researcher in climate and hydrology, who is looking after two major projects in climate adaptation to livestock smallholders and farmers in two major river basins in Nepal. Mr. Jeeban Panthi did his MSc in Environmental Science and has been contributing to climate and water science application to end users (farmers). He has made about 10 publications including few in peer reviewed international journals.</t>
  </si>
  <si>
    <t xml:space="preserve">Invited as 'Discussant' to the UNCTAD's high level expert meeting in sustainable capacity building and entrepreneurship, 30-31 March 2015 in Geneva, Switzerland.
</t>
  </si>
  <si>
    <t>Desertification, Land Degradation and Drought, Water and Sanitation, Youth, Education and Culture, Climate Change, Disaster Risk Reduction</t>
  </si>
  <si>
    <t>Case studies from mountain communities (Nepal)
Climate hazard and vulnerability mapping in Himalayan region.</t>
  </si>
  <si>
    <t>Centre for Human Rights and Development</t>
  </si>
  <si>
    <t>Poverty Eradication, Employment, Decent Work and Social Protection, Macroeconomic Policies, Human Rights, Rule of Law and Governance</t>
  </si>
  <si>
    <t>to contribute in protection, promotion and enhancement of everyone's right to participation.</t>
  </si>
  <si>
    <t>Centre for Human Rights and Development (CHRD) was established by a group of human rights activists in 1998 with the aim to contribute in protection and promotion of human rights in Mongolia. It has implemented three long term programs on combating human trafficking crime, strategic human rights advocacy and community base development.</t>
  </si>
  <si>
    <t>Room 506, 509, Arga Bileg Centre, Tumurchin str. 2nd khoroo, Chingeltei district, Ulaanbaatar 14250, Mongolia</t>
  </si>
  <si>
    <t>www.chrd.org.mn</t>
  </si>
  <si>
    <t>chrd@mongolnet.mn</t>
  </si>
  <si>
    <t>+976 11 325721</t>
  </si>
  <si>
    <t>+976 11 319037</t>
  </si>
  <si>
    <t>All three programs target on poor communities, facilitate their organizing, capacity building and provide them with legal assistance.</t>
  </si>
  <si>
    <t>community organizing, 
capacity building trainings for local communities, lawyers, law enforcers, public servants 
legal and policy advocacy
public interest strategic litigation 
monitoring and human rights impact assessment of policies and programs</t>
  </si>
  <si>
    <t>Urantsooj Gombosuren</t>
  </si>
  <si>
    <t>Apartment 103/2-24, Sunny str. 25 th khoroo, Bayanzurkh district, Ulaanbaatar 13067, Mongolia</t>
  </si>
  <si>
    <t>gurantsooj@rocketmail.com</t>
  </si>
  <si>
    <t>+976 99192857</t>
  </si>
  <si>
    <t>+976 11 32721</t>
  </si>
  <si>
    <t>Urantsooj Gombosuren is one of founding members of CHRD. She has been as chairperson from very beginning and since 2003-2008 had worked as executive director. Currently she again serves as chairperson and advises on strategies. She holds Ph.D in microbiology, LLM in Human Rights.</t>
  </si>
  <si>
    <t>She had chance to participate in UN Ministerial meetings on development issues, MDGs, UN Conference on Population and Development, UPR review processes of UN HRC representing Mongolian civil society and human rights NGO networks.</t>
  </si>
  <si>
    <t>Poverty Eradication, Food Security and Nutrition/ Sustainable Agriculture, Employment, Decent Work and Social Protection, Human Rights, Rule of Law and Governance</t>
  </si>
  <si>
    <t>Share with experience on engagements and cooperations with government organizations, UN agencies, and multilateral and bilateral development agencies and views on creating and functioning of possible constructive mechanisms and structures of multi-stakeholders character.</t>
  </si>
  <si>
    <t>Centre for Health, Education, Training and Nutrition Awareness</t>
  </si>
  <si>
    <t>CHETNA</t>
  </si>
  <si>
    <t>Food Security and Nutrition/ Sustainable Agriculture, Water and Sanitation, Youth, Education and Culture, Health and Population Dynamics, Gender Equality and Women's Rights, LGBTIQ Rights, Maternal and Child health and nutrition rights</t>
  </si>
  <si>
    <t>Secretariat of National level networks addressing issues related to women, young People and children</t>
  </si>
  <si>
    <t xml:space="preserve">CHETNA has participated various UN meetings related to women, young people and children internationally and within country also. Some of them are mentioned here. 
International Conference on Population and Development- Cairo-1994
Fourth World Conference on Women- Beijing 1995
Asia and the Pacific Conference on Gender Equality and Women's Empowerment. Beijing +20 Reviews at Bangkok 2014
APCRSHR Conference 2014 at Philippines 
APCRSHR Conference 2005 at Malaysia 
APCRSHR Conference 2007 At Hyderabad
APCRSHR Conference 2009 Beijing 
SAARC - UNICEF Regional Policy Dialogue on Adolescents-Nepal 2013
International Family Planning Conference, 2013, Addis Ababa Ethiopia
WHO – SEARO Multi-country Workshop to develop country road maps to translate the recommendations of the Commission on Information and Accountability for Women’s and Children’s Health
Bangkok, Thailand, 2012
</t>
  </si>
  <si>
    <t>To empower the marginalized community to gain control over their own, their families and communities’ nutrition, health, education and wellbeing. 
To ensure development of gender centred programmes and policies related to women, young people and children. 
To mainstream gender sensitive approaches and health communication material in existing government programmes 
To build capacity of Non Government Organizations and government organizations to implement gender sensitive health and nutrition programmes.
To ensure completion and retention of girls school education till secondary level.</t>
  </si>
  <si>
    <t xml:space="preserve">CHETNA, was established in August 1984, with a vision to create health and nutrition awareness. Today, it is recognized as a unique resource and support organisation which addresses issues related to women, young people and children’s health, nutrition and education concerns. The seeds of CHETNA were sown while implementing a field based project to improve the impact of supplementary nutrition programmes in Gujarat State in 1980. 
CHETNA, meaning awareness in several Indian languages, advocates for people centred, gender sensitive nutrition, health and education policies and programmes at the state, national, regional and international levels. 
Vision:
CHETNA envisages an equitable society where disadvantaged communities are empowered to live healthy lives.
Mission: 
To empower children, young people and women, especially from marginalised social groups, so that they become capable of gaining control over their own, their families and communities’ nutrition, health, education and wellbeing. 
CHETNA’s Approach, Strategies and Programmatic Issues 
CHETNA’s approach embraces the life cycle of a woman from the perspective of gender equity and human rights acknowledging the power of indigenous health and healing. It recognises the health, nutrition and education needs of marginalised women, young people and children at different stages of life and strives to enhance equitable access to services and information by the most marginalised communities. 
CHETNA strives to improve access to food, enhance nutrition, ensure comprehensive health and development of children with special focus on the girl chid. It addresses the issue of gender biased sex selection and diminishing sex ratio, maternal and newborn health and promoting comprehensive development of adolescents and youth.
The strategies of CHETNA include, raising health and nutrition awareness, ensuring girls’ enrolment and retention in school, capacity building of individuals/organizations and providing support to the government and non government initiatives. To promote advocacy, CHETNA undertakes evidence building by documenting experiences, developing innovative training/education modules and education material and widely disseminating information. 
During its journey of more than three decades, CHETNA has developed a wide range of extensively tested need based Behaviour Change Communication material on various issues related to health, nutrition and education. CHETNA’s publications and products are appreciated, adapted and replicated by Government and non-government organisations, worldwide. 
‘CHETNA Outreach’ has been initiated to ensure that evidence based approaches of CHETNA, impact women worldwide; right from birth onwards till old age. CHETNA Outreach envisages mainstreaming and upscaling of gender sensitive comprehensive strategies adapted to diverse communities through building partnerships and synergising efforts of various stakeholders at the national, regional and international level. 
</t>
  </si>
  <si>
    <t>CHETNA, B - Block, 3rd Floor, Supath II, Opp Vadaj Bus Terminus, Ashram Road, Vadaj, Ahmedabad, 380013, Gujarat, India</t>
  </si>
  <si>
    <t>www.chetnaindia.org</t>
  </si>
  <si>
    <t>chetna@chetnaindia.org</t>
  </si>
  <si>
    <t>+91 79-27559978</t>
  </si>
  <si>
    <t xml:space="preserve">o Enhancing the value of girl children
o Optimizing health and development in early childhood
o Ensuring equitable school health initiatives
o Promoting nutrition, reproductive and sexual health rights and responsibilities of adolescent and young people 
o Improving maternal health (reducing death, disease and disability linked and pregnancy and childbirth)
o Building food security and improving nutrition
o Promoting girls’ primary and secondary education 
</t>
  </si>
  <si>
    <t>Capacity Building of NGO and Government Organizations
Advocacy to make nutrition and health services accessible to the most marginalized community.
Designing and developing health and nutrition related print material and approaches and mainstream the same in government and non government organizations programmes 
Networking and advocate for inclusion of voices of the marginalized communities in policy formulation and programme planning</t>
  </si>
  <si>
    <t>Pallavi Patel</t>
  </si>
  <si>
    <t>+917927559976/77, +919898969935</t>
  </si>
  <si>
    <t xml:space="preserve">Ms. Pallavi Patel is a Founder member and presently working as Director of Centre for Health, Education and Nutrition Awareness (CHETNA). She is a trained nutritionist. She is working on the issues related to women, young people and children’s nutrition and health issues since more than three decades. 
Ms. Pallavi Patel has showcased various innovative approaches and strategies to empower the adolescent girls and women to take control of their own health. She believes that to improve health of women, children and adolescents, gender concerns need to be addressed and community needs to be empowered to access their entitlements from the public health and nutrition programmes. She has presented several papers at state, national and international forums.
</t>
  </si>
  <si>
    <t xml:space="preserve">International Conference on Population and Development- Cairo-1994
APCRSHR Conference 2014 at Philippines 
APCRSHR Conference 2005 at Malaysia 
APCRSHR Conference 2007 At Hyderabad
SAARC - UNICEF Regional Policy Dialogue on Adolescents-Nepal 2013
International Family Planning Conference, 2013, Addis Ababa Ethiopia
WHO – SEARO Multi-country Workshop to develop country road maps to translate the recommendations of the Commission on Information and Accountability for Women’s and Children’s Health
Bangkok, Thailand, 2012
</t>
  </si>
  <si>
    <t>Food Security and Nutrition/ Sustainable Agriculture, Youth, Education and Culture, Gender Equality and Women's Rights, Maternal and child health</t>
  </si>
  <si>
    <t>Sharing of information
Networking
Advocacy</t>
  </si>
  <si>
    <t>Farmer Scientist Partnership for Development</t>
  </si>
  <si>
    <t>MASIPAG</t>
  </si>
  <si>
    <t>Poverty Eradication, Food Security and Nutrition/ Sustainable Agriculture, Climate Change, Forests and Biodiversity</t>
  </si>
  <si>
    <t>To support local initiatives of small scale farmers and their organizations in establishing sustainable farm systems/ agroecology, in gaining social and political empowerment by asserting farmer-centered agricultural research and programs, and in confronting threats to food security and sovereignty as well as resilience to climate change.</t>
  </si>
  <si>
    <t>MASIPAG was established in 1985 as a partnership between farmers, scientists and NGOs as an alternative to the Green Revolution and to empower resource-poor farmers through access to and control of seeds, technology and land. Today, the organization comprises 635 Peoples’ Organisations, with more than 35,000 farmers, in 52 provinces nationwide. Also, 68 NGOs and 15 scientists are members of the network. It has collected and bred rice cultivars and maintains about 3,000 rice varieties. It has its own organic standards and participatory guarantee system.</t>
  </si>
  <si>
    <t>2611 Carbern Village, Los Banos, Laguna, Philippines</t>
  </si>
  <si>
    <t>www.masipag.org</t>
  </si>
  <si>
    <t>info@masipag.org</t>
  </si>
  <si>
    <t>63 (49) 536 5549</t>
  </si>
  <si>
    <t>-small scale farmers
-seed conservation</t>
  </si>
  <si>
    <t>-conservation, improvement and utilization of traditional varieties of rice, corn, vegetables
-organic farming and marketing
-resilience to climate change
-campaign against development aggression (ladgrabbing, mining, GMOs, etc)</t>
  </si>
  <si>
    <t>Charito P. Medina</t>
  </si>
  <si>
    <t>Tejada Apt., Mt Pulog St., Umali Subd., Los Banos, Laguna, Philippines</t>
  </si>
  <si>
    <t>cmedina@masipag.org</t>
  </si>
  <si>
    <t>+63 917 544 2196</t>
  </si>
  <si>
    <t>063 49 536 5549</t>
  </si>
  <si>
    <t>Charito Medina holds a PhD degree in environmental biology from the University of Guelph, Canada. Currently, he is the national coordinator of MASIPAG, a national network of farmers, scientists and NGOs working on agrobiodiversity conservation, food security, climate resiliency and farmer-led development. He was also member of the National Organic Agriculture Board of the Department of Agriculture in the Philippines fro 2011-2014. He was involved in the design as well as a lead author in the International Assessment of Agricultural Science and Technology for Development (IAASTD). He has long experience in the university as researcher and faculty. He is currently part time associate professor in environmental science. His areas of interest include food systems and sustainable organic agriculture, agroecology, pest management, climate change resilience, natural resource management, environmental science, systems analysis and rural development.</t>
  </si>
  <si>
    <t>-11th COP/MOP of CBD (Oct 2012, Hyderabad)
-IAASTD (2005-2007, pool of expert in the design as well as lead author ESAP )</t>
  </si>
  <si>
    <t>-Agrobiodiversity conservation
-Food security and sovereignty
-Resilience to climate change</t>
  </si>
  <si>
    <t>Center for Women's Resources</t>
  </si>
  <si>
    <t>CWR</t>
  </si>
  <si>
    <t>Poverty Eradication, Employment, Decent Work and Social Protection, Youth, Education and Culture, Health and Population Dynamics, Macroeconomic Policies, Human Rights, Climate Change, Disaster Risk Reduction, Gender Equality and Women's Rights, Conflict Prevention, Post Conflict Peace Building and the Promotion of Durable Peace, LGBTIQ Rights</t>
  </si>
  <si>
    <t>UNESCAP Beijing +20, Thailand, November 2014</t>
  </si>
  <si>
    <t xml:space="preserve">As a resource center for women, CWR will continuously fulfill its mission to empower women so that they will develop their fullest potential through awareness raising and capacity building. CWR envisions that as women become empowered, they will unite and strive to improve their situation by changing structures that hinder their full development.
1. Promoting the full participation of Filipino women in the genuine development of Philippine society;
2. Responding to the specific needs of women from different sectors but most especially those belonging to the grassroots (peasantry, workers, indigenous women and urban poor) by working in collaboration with institutions, community and volunteer groups concerned with programs for people’s development and promotion of human rights;
3. Popularizing knowledge on women and development through research and publications in order to effect change in the consciousness of the larger public; and
4. Promoting growth and consolidation of regional women centers and organizations.
</t>
  </si>
  <si>
    <t>CWR is a non-governmental, non-profit, research and training institution for women established in 1982. It is one of the pioneering women’s development organizations in the Philippines that focuses on raising public awareness on the plight of Filipino women especially in fighting for their rights and welfare.</t>
  </si>
  <si>
    <t>127-B Scout Fuentebella St., Kamuning, Quezon City</t>
  </si>
  <si>
    <t>www.cwrweb.org</t>
  </si>
  <si>
    <t>cwr@cwrweb.org; centerforwomensresources@gmail.com</t>
  </si>
  <si>
    <t>63 2 4112796</t>
  </si>
  <si>
    <t>63 2 9201373</t>
  </si>
  <si>
    <t>grassroots women</t>
  </si>
  <si>
    <t>CWR’s main activities compose of education, research, and advocacy work. The research program includes databanking, library work, and conducting policy studies. In doing research work, CWR also conducts participatory researches and surveys on women’s conditions in the different sectors and areas. CWR gathers macro and micro data on sectoral, national and global developments and issues affecting women, which are consolidated and produced as a situationer. When deemed necessary, CWR conducts opinion surveys among women. It also ensures write-ups for regular publications. For its education and training activities, CWR develops education modules, manuals, and training aids. It also conducts instructors’ training and other education activities requested by other women organizations. CWR convenes the inter-organizational educators’ consultation. As a contribution for the March 8 commemoration, CWR coordinates the annual education campaign for March 8 International Women’s Day. For its advocacy work, CWR promotes gender-based issues through production of materials and video documentary films. It also produces popular form of information materials to make the issues more understandable for women in the grassroots. CWR writes and submits news releases to the media for projection of issues of the day. As part of its advocacy work, CWR does networking among the different sectors and lobbying to the legislators.</t>
  </si>
  <si>
    <t>Mary Joan Guan</t>
  </si>
  <si>
    <t>127-B Scout Fuentebella St., Kamuning, Quezon City, Philippines</t>
  </si>
  <si>
    <t>mjaguan@cwrweb.org; mjaguan63@gmail.com</t>
  </si>
  <si>
    <t>Mary Joan Guan is the current executive director of the Center for Women's Resources (CWR). She supervises the implementation of the different programs through regularly convening the coordinators of the desks/ sections. Together with the coordinators, she monitors the day-to-day operation of the Center. She also acts as the primary representative and spokesperson of CWR.</t>
  </si>
  <si>
    <t>Last November 15-16, 2014, Ms. Guan handled a workshop on VAW in the APWLD's Civil Society forum on Beijing +20. She also attended the UNESCAP's Asian and Pacific Conference on Gender Equality and Women's Empowerment: Beijing+20 Review (Nov 17-20, 2014).</t>
  </si>
  <si>
    <t>Poverty Eradication, Employment, Decent Work and Social Protection, Youth, Education and Culture, Health and Population Dynamics, Macroeconomic Policies, Human Rights, Climate Change, Disaster Risk Reduction, Gender Equality and Women's Rights, LGBTIQ Rights</t>
  </si>
  <si>
    <t>participation in workshop/ discussion particularly on gender and development; share CWR's studies on women's condition, on social protection, on MDG review, on Beijing+20 review, among others</t>
  </si>
  <si>
    <t>Arus Pelangi</t>
  </si>
  <si>
    <t>AP</t>
  </si>
  <si>
    <t>Indonesia UPR 2012
Indonesia ICCPR 2012-2013
CSO Un Meeting 2014</t>
  </si>
  <si>
    <t xml:space="preserve">1. Encourage the establishment of social order that values equality and behave in full respect and recognition of the rights of Lesbian, Gay, Bisexual, Transexual, and Transgender, Intersex (LGBTI) as part of human rights.
2. Accommodate those public aspirations regardless of their background, ethni¬city, religion, race, and class, kinship, openness, independent, and autonomous nature.
3. Prioritize social togetherness, respect for religious morality, humanity, diversity, and willingness to sacrifice.
</t>
  </si>
  <si>
    <t xml:space="preserve">Arus Pelangi was established in Jakarta on 15 January 2006 due to an urgent demand of the Lesbian, Gay, Bisexual, Transsexual, and Transgender, Intersex (LGBTI) – both individuals and groups – to form a mass organization that aim to promote and to protect rights of LGBTI persons. Arus Pelangi was initiated by 10 activisits mainly with legal aid background, due to concern on the absence of specific LGBTI organization that provide legal support for LGBTI people in Indonesia. 
The vision of Arus Pelangi is to be an organization that encourage the establishment of social order that values equality and behave in full respect and recognition of the rights of Lesbian, Gay, Bisexual, Transexual, and Transgender, Intersex (LGBTI) as part of human rights.
Arus Pelangi aims to be an organization that functions as an association or federation to unite LGBTI rights defenders, with the following missions:
1. To build awareness, empowerment, and to strengthen vulnerable LGBTI persons,
2. To play an active role towards in policy reform to protect rights of LGBTI persons, and
3. To play an active role in public awareness and empowerment process to encourage public acceptance towards LGBTI persons
</t>
  </si>
  <si>
    <t>Jl. tebet Utara III A No. 30, Jakarta 12810</t>
  </si>
  <si>
    <t>www.aruspelangi.or.id</t>
  </si>
  <si>
    <t>ap@aruspelangi.or.id</t>
  </si>
  <si>
    <t>+6221 83797630</t>
  </si>
  <si>
    <t>Arus Pelangi operational areas are throughout Indonesia, working with both urban and rural communities regardless of their geographic, ethnicity, race, religious, or political views. The primary beneficiaries of the work of Arus Pelangi programs are LGBTI community and LGBTI organizations</t>
  </si>
  <si>
    <t>Arus Pelangi has 4 strategic programming pillars, which are 1) Campaign, 2) Advocacy, 3) Education, and 4) Organizational Development.</t>
  </si>
  <si>
    <t>Yuli Rustinawati</t>
  </si>
  <si>
    <t>Jl. Tebet Utara III A No. 30</t>
  </si>
  <si>
    <t>yuli@aruspelangi.or.id</t>
  </si>
  <si>
    <t>+6221 8379 7630</t>
  </si>
  <si>
    <t>Yuli is one of founders of Arus Pelangi and Also the chairperson</t>
  </si>
  <si>
    <t>LGBTI representative on UPR, ICCPR report of Indonesia in 2012,2013</t>
  </si>
  <si>
    <t>LGBTIQ Rights</t>
  </si>
  <si>
    <t>y</t>
  </si>
  <si>
    <t>Institute for National and Democracy Studies</t>
  </si>
  <si>
    <t>INDIES</t>
  </si>
  <si>
    <t>Poverty Eradication, Food Security and Nutrition/ Sustainable Agriculture, Desertification, Land Degradation and Drought, Employment, Decent Work and Social Protection</t>
  </si>
  <si>
    <t>Promote human rights and democracy value through study and research</t>
  </si>
  <si>
    <t>Indies is a research based organisation that support grassroot organizations like trade union, farmers organizations, migrants and youth in term generating study and research that serve their sectoral interest.</t>
  </si>
  <si>
    <t>JL. CEMPAKA BARU V No.30-A RT 001/07 KEL. CEMPAKA BARU, KEMAYORAN, JAKARTA PUSAT 10640 INDONESIA</t>
  </si>
  <si>
    <t>www.indies-indonesia.org</t>
  </si>
  <si>
    <t>indonesia_indies@yahoo.com</t>
  </si>
  <si>
    <t>62 21 4223824</t>
  </si>
  <si>
    <t>Agrarian and national industrialization issues</t>
  </si>
  <si>
    <t>Research and study on agrarian and national industrialization issues</t>
  </si>
  <si>
    <t>Ario Adityo</t>
  </si>
  <si>
    <t>Jalan Ketang Ketang No 9, Pulo Gadung, Jakarta Timur</t>
  </si>
  <si>
    <t>ario.adityo@gmail.com</t>
  </si>
  <si>
    <t>Ario Adityo is research coordinator in INDIES. His responsibility is to design and mapping on issues that related to agrarian and national industrialization issue.</t>
  </si>
  <si>
    <t>Poverty Eradication, Desertification, Land Degradation and Drought, Employment, Decent Work and Social Protection, Sustained and Inclusive Economies, Human Rights, Gender Equality and Women's Rights</t>
  </si>
  <si>
    <t>.</t>
  </si>
  <si>
    <t>Asia Monitor Resource Centre</t>
  </si>
  <si>
    <t>AMRC</t>
  </si>
  <si>
    <t>Employment, Decent Work and Social Protection, Sustainable Consumption and Production (Including Chemical and Waste), Labour Rights</t>
  </si>
  <si>
    <t>Strategic Approach to International Chemicals Management (SAICM), a UN policy framework to foster the sound management of chemicals</t>
  </si>
  <si>
    <t>To support and contribute towards the building of a strong, democratic, and independent labour movement in Asia by understanding and responding to the multiple challenges of asserting workers’ rights to jobs, decent working conditions, and gender consciousness, while following a participatory framework.</t>
  </si>
  <si>
    <t>AMRC provides information, publications, documentation, and conducts research, training, advocacy, campaigns, labour networking, and related services to trade unions, pro-labour groups, related NGOs, academics, researchers, and professionals on labour issues in Asia.</t>
  </si>
  <si>
    <t>​Flat 7, 9th Floor, Block A, Fuk Keung Industrial Building 66-68 Tong Mi Road, Kowloon Hong Kong</t>
  </si>
  <si>
    <t>www.amrc.org.hk</t>
  </si>
  <si>
    <t>amrc@amrc.org.hk</t>
  </si>
  <si>
    <t>Tel: (852) 2332-1346,</t>
  </si>
  <si>
    <t>Fax: (852) 2385-5319</t>
  </si>
  <si>
    <t>Labour in formal and informal sectors</t>
  </si>
  <si>
    <t>Conducting collaborative action research, joint campaign, and workers education on the areas of (1) Organising for Social Protection; (2) Capital Mobility; (3) Occupational Safety and Health, and (4) Labour and Gender</t>
  </si>
  <si>
    <t>Fahmi Panimbang</t>
  </si>
  <si>
    <t>​Flat 7, 9th Floor, Block A, Fuk Keung Industrial Building 66-68 Tong Mi Road, Kowloon Hong Kong Tel: (852) 2332-1346, Fax: (852) 2385-5319</t>
  </si>
  <si>
    <t>fahmi@amrc.org.hk</t>
  </si>
  <si>
    <t>​ (852) 2332-1346</t>
  </si>
  <si>
    <t>(852) 2385-5319</t>
  </si>
  <si>
    <t>Fahmi Panimbang is the Programme Coordinator for Capital Mobility. Specifically, Fahmi’s work focuses on challenging capitalist globalisation, tackling issues related to mobility of capital, monitoring Asian transnational corporations, and building people's solidarity.</t>
  </si>
  <si>
    <t>Employment, Decent Work and Social Protection, Sustainable Consumption and Production (Including Chemical and Waste), labour union and labour rightrs</t>
  </si>
  <si>
    <t>Coastal Development Partnership</t>
  </si>
  <si>
    <t>CDP</t>
  </si>
  <si>
    <t>Food Security and Nutrition/ Sustainable Agriculture, Desertification, Land Degradation and Drought, Youth, Education and Culture, Energy, Human Rights, Climate Change, Disaster Risk Reduction, Oceans and Seas, Forests and Biodiversity, Gender Equality and Women's Rights, Conflict Prevention, Post Conflict Peace Building and the Promotion of Durable Peace, Rule of Law and Governance</t>
  </si>
  <si>
    <t>UNFCCC</t>
  </si>
  <si>
    <t>UNFCCC
FAO
UNEP</t>
  </si>
  <si>
    <t>Capacitate the deprived and discriminated indigenous communities, socially excluded extreme poor, people’s organizations, grassroots NGOs and local civil societies to achieve social, economic &amp; climate justice and pro-poor environmental governance.</t>
  </si>
  <si>
    <t>Coastal Development Partnership (CDP) is a not-for-profit, public interest serving progressive environmental activist organization, working in Bangladesh. On January 01, 1997, CDP was instituted as a coordinating secretariat for a network of NGOs trying to relieve the sufferings of the people of the waterlogged areas in the southwest coastal region of Bangladesh. CDP has been implementing various pro-poor, gender sensitive projects, multidisciplinary action research &amp; evidence based policy advocacy to ensure sustainable livelihood of the poor, safeguard biodiversity &amp; ecosystem including the Sundarban Mangrove Forest,</t>
  </si>
  <si>
    <t>House # 53/1 &amp; 53/2, West Agargaon, Sher-E-Bangla Nagar, Dhaka - 1207, Bangladesh</t>
  </si>
  <si>
    <t>www.cdpbd.org</t>
  </si>
  <si>
    <t>cdp@cdpbd.org</t>
  </si>
  <si>
    <t>CDP targets renewable natural resource dependent poor and marginalized livelihood groups like marginal farmers, fisher folk, landless farm laborers, indigenous people to enhance their livelihood security, protect them from climate change vulnerabilities, human rights violations. CDP also targets local journalists, grassroots organizers, local NGOs, people representatives and government in order to strengthen eco-friendly socio-economic development and sustainable livelihood of the poor in Bangladesh.</t>
  </si>
  <si>
    <t>1. Climate Change, Environment &amp; Conservation related project implementation
2.Justice, Equity, Empowerment &amp; Peace focused advocacy
3. Knowledge, Information &amp; Technology Management for People's Empowerment 
4. Monitoring Accountability and Development Effectiveness
5. Gender-sensitive Research, Education, Advocacy &amp; Training</t>
  </si>
  <si>
    <t>S. Jahangir Hasan Masum</t>
  </si>
  <si>
    <t>masumcdp@yahoo.com; masum@cdpbd.org</t>
  </si>
  <si>
    <t>Mr. Masum is an active climate &amp; gender justice advocate at Asia Pacific level. He is the executive committee member &amp; climate change spokesperson of the Asia pacific Network for Food Sovereignty (APNFS). He is also the Bangladesh Facilitator of the CLIMATE Asia Pacific network that works on climate change education at Asia Pacific region. He is the International Secretary of the National Coalition for Indigenous People (NCIP)-a national network of 318 organizations (INGOs, NGOs &amp; CBOs) in Bangladesh. He is also member of the IUCN Commission on Education and Communication for South Asia. He is also steering committee member of the Climate Action Network South Asia (CANSA), Bangladesh Chapter.</t>
  </si>
  <si>
    <t>He has been very active in UNFCCC Negotiations since 2007. He was one of the Contributing Authors of the 2008 Climate and Gender Update, A Report Prepared for U.N. Secretary-General Ban Ki-moon. He also occasionally participates in UNEP, FAO and UNCBD meetings.</t>
  </si>
  <si>
    <t>Food Security and Nutrition/ Sustainable Agriculture, Desertification, Land Degradation and Drought, Regional and Global Governance, Climate Change, Oceans and Seas, Gender Equality and Women's Rights</t>
  </si>
  <si>
    <t>Prepare research and advocacy papers
Present specific issues according to CSO needs
Assist to link with other CSO activists</t>
  </si>
  <si>
    <t>Forum of Environmental Journalists of Bangladesh (FEJB)</t>
  </si>
  <si>
    <t>FEJB</t>
  </si>
  <si>
    <t>Food Security and Nutrition/ Sustainable Agriculture, Desertification, Land Degradation and Drought, Water and Sanitation, Sustained and Inclusive Economies, Energy, Sustainable Development Financing, Means of Implementation, Global Partnership for Achieving Sustainable Development, Sustainable Cities and Human Settlement, Sustainable Transport, Sustainable Consumption and Production (Including Chemical and Waste), Climate Change, Disaster Risk Reduction, Forests and Biodiversity, Rule of Law and Governance</t>
  </si>
  <si>
    <t>UNEP, UNDPI</t>
  </si>
  <si>
    <t>FEJB actively participated all regional consultations on sustainable development, environment, water, sanitation and climate change initiated by UNFCCC, UNDP, UNEP, The World Bank, ADB, UNESCAP so that the said consultation process to ensure that such consultations and its related output will properly channeled to the people.</t>
  </si>
  <si>
    <t>Mainstreaming environment and sustainable development concerns in the print and electronic media to create awareness of the environment and sustainable development problems including water, sanitation and climate.
Help mobilize public opinion on environment and sustainable development issues by publishing quarterly newsletters, annual state of environmental report, environmental success stories, environmental abuses and disseminating findings of its monitoring activities at the grassroots
Conduct training workshops, field visit, study tours for environmental journalists</t>
  </si>
  <si>
    <t>Forum of Environmental Journalists of Bangladesh (FEJB), a UN-DPI accredited pioneer professional watchdog for conservation, founded in 1983 by a group of journalists dedicated to protecting environment and ensuring sustainable development through creating awareness among people about the need for halting the onslaughts of environmental degradation threatening to destroy country’s ecological balance, over the years it has developed itself into a kind of think-tank and a research organization carrying out a wide range of activities.
FEJB is working for the cause of sustainable development, is the founding member of APFEJ created by UNESCAP in 1988 during the first Environmental Ministerial Conference of the Asia-Pacific region and in Bangladesh FEJB has been in the forefront of all the climate talks as well as during the Conference of the Parties (COP) to UNFCCC and Conference of the Parties (COP) to UNCCD and UNCBD. FEJB was in the working team for drafting the National Adaptation Plan of Action (NAPA) in 2005 and 2009 and Bangladesh Climate Change Strategy and Action Plan, 2008 and 2009. You can also recall that in Bangladesh FEJB has also been in the forefront in the Rio-run up, in Rio, Rio+5, Rio+10, Rio+20 and now at post Rio+20 and post 2015 development agenda</t>
  </si>
  <si>
    <t>www.fejb.org</t>
  </si>
  <si>
    <t>fejb@bangla.net</t>
  </si>
  <si>
    <t>Mainstreaming sustainable development with special focus on environment, water, sanitation and climate change</t>
  </si>
  <si>
    <t>-Training sessions, briefing, workshops, conferences, on spot field trips/tours
-Earth file type documentaries
-Report and Documentation
-Newsletters
-FEJB Report-Stories/Photo Feature
-Environmental Page Materials
-Advocacy Activities</t>
  </si>
  <si>
    <t>Muhammed Shahidul Islam</t>
  </si>
  <si>
    <t>Rodela Noorjhan 35/12, Road-4, Shamoli, Dhaka-1207, Bangladesh</t>
  </si>
  <si>
    <t>birdslove@gmail.com</t>
  </si>
  <si>
    <t xml:space="preserve">Current Position: Programme Director, Forum of Environmental Journalists of Bangladesh (FEJB) 
Education: MA in Philosophy with Honors, Department of Philosophy, Dhaka University 
Certificate Course: 
• Certificate Course on “Corporate Social Responsibility” from Institute of Development Sociology, Dhaka University, Dhaka, March to May 2007 
• Course on Environmental Reporting organized by Commonwealth Press Union (CPU) London from 17 to 21 February, 2007 at United News of Bangladesh (UNB) in Dhaka.
• UNITAR e-Learning course on Climate Change Adaptation, Loss and Damage from 3 June to 7 July 2013
• UN CC: Learn Introductory e-Course on Climate change
• The Age of Sustainable Development by Jeffrey Sachs, Columbia University.
(Jeffrey D. Sachs is a world-renowned economics professor, leader in sustainable development, senior UN advisor, bestselling author, and syndicated columnist.)
Participation in International Conferences and Trainings:
• Regional consultation on Accountability for the Post-2015 Development Agenda at United Nations Conference Centre, Bangkok, Thailand from 5-6 August 2014
• Asia Pacific Regional Implementation Meeting on Rio+20 Outcomes organized by UNESCAP at Bangkok, Thailand from 21-24 April 2013
• Asia Pacific Civil Society Regional Consultation Meeting jointly organised by UNEP &amp; ADB at Kathmandu, Nepal from 22-23 November 2012
• The 15th United Nations Climate Change Conference (COP15) taking place at Bella Center in Copenhagen, Denmark from December 7 to December 18, 2009.
• The 7th Global Editors' Forum "From Kyoto to Copenhagen" jointly organised by Project Syndicate and the Danish government held at the Royal Opera House in Copenhagen, Denmark from October 9-11, 2009.
• Economics of Climate Adaptation Summit jointly organized by United Nations Environmental Programme (UNEP), Global Environment Facilities (GEF), McKinsey &amp; Company and Standard Chartered Bank, Swiss Re held on 9-10 July 2009 at Swiss Re Center for Global Dialogue in Switzerland
• Course on Environmental Reporting organized by Commonwealth Press Union (CPU) London from 17 to 21 February, 2007 at United News of Bangladesh (UNB) in Dhaka.
• UNEP Asia-Pacific CIVIL SOCIETY FORUM in Chuncheon City, Republic of Korea, from 2 to 3 November 2006
• Journalists Workshop on Water Issues held in Chengdu in China from 12 to 15 September 2005.
• Journalists Workshop on Water Policy Issues in Bangladesh. BRAC Centre for Development Management (BCDM). Rajendrapur, Gazipur (near Dhaka). 5th - 8th June 2005
• Preparatory Course in Asia' for South-South Exchange Program organized by Fredskorpset in Asian Institute of Technology (AIT), Bangkok, Thailand from April 19, 2005- May 30, 2005.
• Oslo North-South Forum 2004 and International Advisory Council Meeting 2004 organized by Fredskorpset from August 26 to August 28, 2004 at Oslo, Norway:
• Fredskorpset South-South Forum 2004 organized by Fredskorpset from August 28 to August 30, 2004 in Norway and Denmark.
• North-North cooperation between the Nordic countries on 29 August 2004 at the Danish Parliament Folketing, Copenhagen, Denmark.
Membership with Professional Bodies:
• Secretary General, Philosophy Friends Forum (1996-1997), Dhaka University
• Assistant Publicity Secretary-1ST Executive Committee of Dhaka University Philosophy Department Alumni Association for 2008-2009
• Programme Director - Asia-Pacific Forum of Environmental Journalists (APFEJ) &amp; 
• Member, World Water Forum of Journalists (WWFJ)
</t>
  </si>
  <si>
    <t>Actively participated most regional consultations on sustainable development, environment, water, sanitation and climate change initiated by UNFCCC, UNDP, UNEP, The World Bank, ADB, UNESCAP</t>
  </si>
  <si>
    <t>Active participant</t>
  </si>
  <si>
    <t>Center for Sustainable Community Development</t>
  </si>
  <si>
    <t>SCODE</t>
  </si>
  <si>
    <t>Food Security and Nutrition/ Sustainable Agriculture, Water and Sanitation, Climate Change</t>
  </si>
  <si>
    <t xml:space="preserve">FOr a btter
</t>
  </si>
  <si>
    <t>Working on Hunger Elimination &amp; Poverty Reduction 
Environment protection &amp; climate change 
Advocacy on land &amp; climate change issue</t>
  </si>
  <si>
    <t>E1501 Bldg 124 Minh Khai, Hai Ba Trung</t>
  </si>
  <si>
    <t>s-code.com.vn</t>
  </si>
  <si>
    <t>s-code.office@gmail.com</t>
  </si>
  <si>
    <t>(84)4 36281768</t>
  </si>
  <si>
    <t>(84)4 36281777</t>
  </si>
  <si>
    <t>Climate change and advocacy</t>
  </si>
  <si>
    <t>Community development
Climate change &amp; Environment protection
Advocacy</t>
  </si>
  <si>
    <t>Ngo Thi Lan Phuong</t>
  </si>
  <si>
    <t>16/369 Quynh alley, Hai Ba Trung dist, Hanoi</t>
  </si>
  <si>
    <t>lanphuongscode@gmail.com</t>
  </si>
  <si>
    <t>(84)9445 45499</t>
  </si>
  <si>
    <t>(84)43 6281777</t>
  </si>
  <si>
    <t>- Working in community development since 1996
- Member of APRN since 2005
- Country report on role of women in rural economy 2005 for NCFAW, for 3rd ASEAN conference 
- Member of some national networks:
Land alliance (LANDA)
CSO Alliance 
Vietnam Asociation Conservation of Nature and Environemnt (VACNE)
- Advocacy on Land issue with LANDA 
- Advocacy on Climate change policies</t>
  </si>
  <si>
    <t>A/N</t>
  </si>
  <si>
    <t>Poverty Eradication, Food Security and Nutrition/ Sustainable Agriculture, Water and Sanitation, Health and Population Dynamics, Climate Change, Disaster Risk Reduction, Gender Equality and Women's Rights, Rule of Law and Governance</t>
  </si>
  <si>
    <t>- Join a research on any issue relating to above-mentioned areas
- Join a network to advocate for some areas relating to my experience</t>
  </si>
  <si>
    <t>Human Touch</t>
  </si>
  <si>
    <t>HT</t>
  </si>
  <si>
    <t>Poverty Eradication, Youth, Education and Culture, Health and Population Dynamics, Human Rights</t>
  </si>
  <si>
    <t xml:space="preserve">Participated in Asia &amp; Pacific Regional Consultation on Universal Access to HIV Prevention, Treatment, Care and Support: 'Getting to Zero’, Bangkok, by UNAIDS, 2011. 
Represented India in BRIC as a Steering Committee Member in organizing Mali Youth Summit, Bamako (Mali) organized by UNAIDS, 2011
</t>
  </si>
  <si>
    <t xml:space="preserve">a. To support, promote and advocate the services that are inaccessible, non-existent or inadequate for youth, women and children.
b. To build an active support system for women, youth and children to realize their potential.
c. To work towards the social integration of women, youth and children and advocate for inclusive policies and programs
d. To work towards the protection of human rights of women, youth and children in all settings - domestic, community, medical, employment, educational, political, religious and legal spheres
e. To provide affirmative action for women and youth in the area of livelihood, employment, vocational training and credit inputs.
f. To improve access to services for women, youth and children living with HIV/AIDS in the areas of counseling, treatment, and general health care. 
g. To provide a platform for networking amongst organizations and to provide linkages to support systems which facilitate the rehabilitation of the children, youth and vulnerable sections of the society.
h. To build capacities of associates through seminars, trainings and development programmes which will effect in holistic development of vulnerable sections of the society. 
i. To promote local sports, traditional festivals and culture through youth participation and engagement. 
j. To work towards the protection of human rights and empowerment of scheduled caste, scheduled tribes and other backward classes.
k. To promote environmental protection and also work for issues related to climate change and sustainable development.
l. To work on issues related to rural and urban community development with focus on women, children and youth. 
</t>
  </si>
  <si>
    <t>Human Touch is a registered youth- led non-profit organization based in Goa. Human Touch informs, inspires and engages youth in development, so that they are inspired to get involved and take action to improve their local communities and change the world. Human Touch is currently working on four main initiatives in Goa, viz. 1) HIV Prevention and Control , HIV Impact Mitigation and Promotion of Sexual and Reproductive Health and Drug Abuse Awareness and Prevention, and is passionate about sustainable development, the realization of the Millennium Development Goals and the promotion of a culture of peace and universal human rights for all</t>
  </si>
  <si>
    <t>​H. No. 77/3, A 5-S 2, Queeny Realty, Queeny Nagar, Pale,</t>
  </si>
  <si>
    <t>www.facebook.com/humantouchgoa</t>
  </si>
  <si>
    <t>info@humantouch.org.in</t>
  </si>
  <si>
    <t>The focus of the organization is youth. We work with most at risk youth (young sex workers, young LGBT and young drugs users), besides people living with HIV, inclusive of women and children</t>
  </si>
  <si>
    <t>Projects Undertaken:
1) HIV Prevention and Control: Awareness programme among most at risk population (female sex workers, injecting drug users and men having sex with men). Apart from this, prevention programmes are done in corporate setting and other institutions.
2) HIV Impact Mitigation – This programme aims to mitigate the impact of HIV through livelihood training and supporting entrepreneurship initiatives by those living with and affected by HIV. As a part of this initiative, Human Touch along with I Create Goa conducts “Aspiring Entrepreneurs Workshop” (AEW) for participants from the marginalized communities such as female sex workers, transgender, people living with and affected by HIV were part of the workshop. The workshop exposed the participants to different entrepreneurial qualities. They are offered practical tips for successful entrepreneurship and were also trained in opportunity identification. Follow up support is also given in terms of mentorship and subsidy/loan. HT has also initiated livelihood programme for widows living with HIV through tailoring classes. 
3) Promotion of Life Skills and Sexual and Reproductive Health for Young People: The programme is a thrust area of HT. This target population for this programme has been mostly adolescents living with and affected by HIV. Apart from counseling on sexuality and related issues, HT has been conducting residential and one-day camps for these adolescents with provision of various sessions covering wide range of topics related to life skills. Besides this, advocacy for protecting their rights has been in forefront. The programme has also been having a capacity building component for care givers and counselors. 
4) Drug Abuse Awareness and Prevention Programme: HT has been spearheading the program after being concerned about the increasing prevalence of drug abuse among Goan teenagers. The trend has been quite worrisome and has hit the middle-class and we are seeing a sharp increase in cases of school students, some as young as 13 and 14 years, hooked to recreational drugs. HT has been conducting sessions in schools as well as providing counseling services to students in substance abuse. HT is looking for support to start rehabilitation centre in Goa.</t>
  </si>
  <si>
    <t>Peter Floriano Borges</t>
  </si>
  <si>
    <t>peter.borges@humantouch.org.in</t>
  </si>
  <si>
    <t xml:space="preserve">
Peter, a post graduate in Social Work, is a founder of a youth-led NGO “Human Touch”, which addresses SRH and HIV among young people in India. He has been working in HIV/AIDS field at grass root level in different capacities for a decade now. He had been associated with the YMCA movement in India, especially Nagpur, in HIV and SRH Program. 
Peter has also served as a National Focal Point for Global Youth Coalition on HIV/AIDS (GYCA) for India in 2008 and researched and authored the UNGASS Youth Shadow Report for India which was launched at the High Level Meeting at New York in June 2008. He also served as a member of Advocacy Working Group, Interagency Task Force on HIV and Young People, representing Alliance of Youth CEOs through World Alliance of YMCAs. He was also Steering Committee Member for Mali Youth Summit, representing India in BRIC, organized by UNAIDS at Bamako, Mali in April 2011.
Peter has participated and contributed in numerous national and international conferences through abstracts and workshops, which includes the ICAAPs in Asia and Pacific and the International Conferences. He has also been associated with INERELA+ (International Network of Religious Leaders Living with/affected by HIV/AIDS) and AINA (Asian Interfaith Network on HIV/AIDS), addressing HIV from faith based perspective. He has also worked as an Asst. Professor, Don Bosco College, Department of Social Work, Panjim. He can be contacted on peter.borges@humantouch.org.in or 9923700342
</t>
  </si>
  <si>
    <t xml:space="preserve">Researched and authored the UNGASS Youth Shadow Report for India which was launched at the High Level Meeting at New York in June 2008.
Participated in Asia &amp; Pacific Regional Consultation on Universal Access to HIV Prevention, Treatment, Care and Support: 'Getting to Zero’, Bangkok, by UNAIDS, 2011. 
Represented India in BRIC as a Steering Committee Member in organizing Mali Youth Summit, Bamako (Mali) organized by UNAIDS, 2011
</t>
  </si>
  <si>
    <t>Poverty Eradication, Youth, Education and Culture, Health and Population Dynamics, Human Rights, Forests and Biodiversity</t>
  </si>
  <si>
    <t>Posible contributions to the CSO engagement with the UN System could be in policy matters in sexual and reproductive health and HIV</t>
  </si>
  <si>
    <t>EMPOWER INDIA</t>
  </si>
  <si>
    <t>Poverty Eradication, Food Security and Nutrition/ Sustainable Agriculture, Water and Sanitation, Employment, Decent Work and Social Protection, Youth, Education and Culture, Health and Population Dynamics, Sustained and Inclusive Economies, Energy, Means of Implementation, Global Partnership for Achieving Sustainable Development, Human Rights, Regional and Global Governance, Sustainable Cities and Human Settlement, Sustainable Transport, Sustainable Consumption and Production (Including Chemical and Waste), Climate Change, Disaster Risk Reduction, Oceans and Seas, Gender Equality and Women's Rights, Rule of Law and Governance</t>
  </si>
  <si>
    <t xml:space="preserve">Participated in the International Leadership Summit on Housing in Washington DC, U.S.A, 2012.
Participated in the Indian Government Delegation to United Nations General Assembly High Level Meeting , NewYork, U.S.A , 2011. 
Participated in the Indian Government Delegation to United Nations General Assembly High Level Meeting (UNGASS), New York, U.S.A , 2006. 
</t>
  </si>
  <si>
    <t xml:space="preserve">
1. To empower the marginalized communities such as Women, Children and Youth of socially and economically disadvantaged communities. 
2. To promote women's rights and campaign against violence against women.
3. To promote child rights and campaign against exploitation of children .
4. To impart consumer awareness education, offer consumer guidance, campaign against unfair trade practices, to work on civic and environmental issues affecting the people through research and social action .
5. To prevent the spread of STD/HIV/AIDS among high-risk behaviour groups through Health education and condom distribution and providing counseling and care to those affected by HIV/AIDS. 
6. To enhance reproductive rights and impart health education to adolescent girls and boys and adult women and to carry out research in the area of reproductive health .
7. To prevent alcoholism and drug abuse and to offer de-addiction and Rehabilitation. 
8. To promote Science and Technology to improve the quality of life.
9. To impart skill development training for promoting micro enterprise among women and youth.
10. To create awareness to protect, preserve and promote environmental equilibrium for harmonious living with nature.
11. To promote living arts for the development, regeneration and livelihood of the community.
</t>
  </si>
  <si>
    <t xml:space="preserve">EMPOWER was established in the year 1991 by Mr. A. Sankar with a voluntary participation of a team of dedicated Development activists, Health Care Professionals , Academicians and Researchers who are committed to Social Justice.
EMPOWER is registered under Tamilnadu Societies Act in the year 1991 and engaged in developmental work for the past 24 years in Southern Districts of Tamilnadu. 
VISION 
Empowered gender just communities leading sustainable and quality livelihood. 
MISSION
Facilitating the community to gain control over their lives by nurturing their innate capacities to make their own choices.
LEGAL STATUS
 EMPOWER is registered under Tamilnadu Societies Act in the year 1991.
 Donations to EMPOWER are exempted under section 80G of the Income Tax Act.
 EMPOWER is registered with the Ministry of Home Affairs to receive Foreign Contributions under the Foreign Contributions Regulation Act (FCRA).
 Mr. A.Sankar is the Chief Functionary and Executive Director.
</t>
  </si>
  <si>
    <t>107/93D/15,Rajagopal Nagar First Street,Millerpuram, TUTICORIN – 628 008.</t>
  </si>
  <si>
    <t>www.empowerindia.org</t>
  </si>
  <si>
    <t>empowersankar@gmail.com</t>
  </si>
  <si>
    <t>Women,Children,Youth,Older people,Drug users.</t>
  </si>
  <si>
    <t xml:space="preserve"> Homes for Deserted Old age People and Children.
 Short Stay Home for Women in Distress.
 Hand Made Paper unit.
 Swami Vivekananda District Yoga Wellness Centre.
 STD/HIV/AIDS Intervention among the High risk population.
 Regional Rehabilitation Home for Mentally Ill Persons.
 Environment Awareness Education. 
 Consumer Awareness Education &amp; Consumer clubs in Educational Institutions.
 Self Help Groups for Slum Women and youth.
 Youth Development. 
</t>
  </si>
  <si>
    <t>Sankar</t>
  </si>
  <si>
    <t>107/93D/15, Rajagopal Nagar first Street,Millerpuram, Tuticorin – 628 008.INDIA</t>
  </si>
  <si>
    <t>I am an Indian ,Human Rights Activist with legal background representing India ,country with diverse socio- cultural ethnic background. I am the Chairperson of South Indian Harm Reduction Network ( SIHRN) covering five Indian Provinces for the last two years. Our organization EMPOWER had been working with injecting drug users for the last 10 years to prevent HIV/AIDS . We carry out a grassroot intervention for the last 9 years among IDUs in Tuticorin ,which is India's one of the Largest Port . I also represent as one of the Vice president of Executive Board of the Indian Harm Reduction Network ( IHRN ) for the last 6 years and the Advisor for South Indian Drug Users Forum .</t>
  </si>
  <si>
    <t xml:space="preserve">Participated in the International Leadership Summit on Housing in Washington DC, U.S.A, 2012.
Participated in the Indian Government Delegation to United Nations General Assembly High Level Meeting , NewYork, U.S.A , 2011. 
Participated in the Preparatory Forum for Civil Society Advocates, Bangkok, THAILAND, 2011.
Participated in the Board Meeting of IHN, Kandy, SRI LANKA, 2011.
Participated in the Indian Government Delegation to United Nations General Assembly High Level Meeting (UNGASS), New York, U.S.A , 2006. 
Participated in the 36th Union World Conference, Paris, FRANCE, 2005.
Participated in the XIV International AIDS Conference, Barcelona, SPAIN, 2002.
</t>
  </si>
  <si>
    <t>Poverty Eradication, Food Security and Nutrition/ Sustainable Agriculture, Water and Sanitation, Youth, Education and Culture, Health and Population Dynamics, Sustained and Inclusive Economies, Global Partnership for Achieving Sustainable Development, Human Rights, Sustainable Transport, Climate Change, Oceans and Seas, Gender Equality and Women's Rights, Rule of Law and Governance, Drug Users</t>
  </si>
  <si>
    <t>As a development and social activist very much interested contribute my time for networking of CSOs in the region.</t>
  </si>
  <si>
    <t>Migration Working Groups Malaysia</t>
  </si>
  <si>
    <t>MWG</t>
  </si>
  <si>
    <t xml:space="preserve">International Labour Conference in 2012
Meetings with UNHCR Malaysia (Working groups on detention)
</t>
  </si>
  <si>
    <t>1. Advocate for the protection and promotion of the rights of migrants, refugees, victim of trafficking and Foreign Spouses
2. Case managements and legal representation for constituents
3. Platform for groups and individuals to share information, develop skills and coordinate advocacy and lobbying activities</t>
  </si>
  <si>
    <t xml:space="preserve">MWG is a network of key civil society organisations and individuals that advocate for the protection of the rights of migrants, refugees, stateless persons, trafficked persons, and foreign spouses. MWG was founded in 2006, where its members of 20 organizations and 5 individuals comprise human rights advocacy groups, trade unions, service providers, researchers and lawyers. MWG functions as a platform for groups and individuals to share information, develop skills and coordinate advocacy and lobbying activities. MWG facilitates a spirit of unity and cooperation on migrant and refugee rights advocacy amongst civil society groups and individuals in Malaysia. MWG members also collaborate with other national and regional networks such as the Northern Network for Migrants and Refugees (JUMP), CARAM Asia, Migrant Forum in Asia, Penang Office for Human Development, Malaysian Trades Union Congress and the Asia Pacific Refugee Rights Network and together with Bar Council Malayisa through its Migrants, Refugees and Immigration Affairs Committee.
Women’s Aid Organisation (WAO), a member of MWG, presently acts as the Secretariat for MWG. The current Co-coordinators are Jessica Low and Sumitha Shaanthinni Kishna. Alice Nah is the advisor for the Committee
</t>
  </si>
  <si>
    <t>c/o Women's Aid Organisation of Malaysia</t>
  </si>
  <si>
    <t>http://www.wao.org.my/</t>
  </si>
  <si>
    <t>ssk010@hotmail.com / jpylow@hotmail.com</t>
  </si>
  <si>
    <t>+6 012 6845091</t>
  </si>
  <si>
    <t>As above
1. Advocate for the protection and promotion of the rights of migrants, refugees, victim of trafficking and Foreign Spouses
2. Case managements and legal representation for constituents
3. Platform for groups and individuals to share information, develop skills and coordinate advocacy and lobbying activities</t>
  </si>
  <si>
    <t>1. Conduct meetings with members to share information, coordinate advocacy and lobbying activities
2. Trainings for members to develop skills
3. Meetings with government / government agencies for advocacy
4. Activities such as visits / trainings to empower constituents</t>
  </si>
  <si>
    <t>Sumitha Shaanthinni Kishna</t>
  </si>
  <si>
    <t>Migration Wokring Group c/o Women's Aid Organisation</t>
  </si>
  <si>
    <t>ssk010@hotmail.com</t>
  </si>
  <si>
    <t>+6 012 6845 091</t>
  </si>
  <si>
    <t xml:space="preserve">Sumitha Shaanthinni Kishna is one of the 2 co-coordinators of Migration Working Group. 
She is currently the Assistant Director at Bar Council Malaysia. She has been employed in Bar Council since Sept 2007 and has assisted various committees including the Human Rights Committee, Migrants Refugees &amp; Immigration Affairs Committee and Industrial &amp; Employment Law Committee. She is also the Head of Department of the Practitioners Affair Division at the Bar Council Secretariat.
She holds a LLB (Hons) and was called to the Malaysian Bar in 2005. She is a qualified mediator and on the mediators panel of Bar Council Mediation Centre.
Sumitha serves with the following groups/coalitions to advocate for the protection and rights of migrants, refugees, stateless persons, trafficked persons, and foreign spouses. 
National groups/coalitions
1. Co-Coordinator, Migration Working Group, Malaysia
2. Co-Convener, Malaysian Working Group - ASEAN Migrant Worker
3. Member, Women’s Aid Organisation, Malaysia
4. Member, ASEAN Civil Society 2015 - ACSC/APF National Organising Committee (NOC)
Regional groups/coalitions
1. Member, South East Asia Lawyers Network
2. Malaysian civil society representative, South East Asia Women Caucus 
3. Member, South East Asia Migrant Workers Advocacy Group 
4. Malaysian civil society representative on Steering Committee for ASEAN People's Forum 2014
5. Member, Migrant Forum in Asia
6. Member, Asia Pacific Refugee Rights Network
7. Member, Lawyers Beyond Borders
</t>
  </si>
  <si>
    <t>International Labour Conference 2012
Meetings with UNHCR in Malaysia
Global Forum on Migration &amp; Development 2014</t>
  </si>
  <si>
    <t>Input into migration policies in Asia.</t>
  </si>
  <si>
    <t>Nava Kiran Plus</t>
  </si>
  <si>
    <t>NKP</t>
  </si>
  <si>
    <t>yes many Time we are attend the UN Meeting in National and International.</t>
  </si>
  <si>
    <t>Treatment ,Care and support for people living with HIV/AIDS ( PLHA ) , drug user,s and children affected/infected by AIDS ( CABA )</t>
  </si>
  <si>
    <t>Nava Kiran Plus(NKP) is established in 2003 for treatments,Care&amp; Support,Advocacy for PLHA(people living with HIV/AIDS).</t>
  </si>
  <si>
    <t>Bhdhanilknath, Nepal</t>
  </si>
  <si>
    <t>www.nkplus.org.np</t>
  </si>
  <si>
    <t>nkplus@wlink.com.np</t>
  </si>
  <si>
    <t>01-6223534</t>
  </si>
  <si>
    <t>Improve the quality life of PLHA ,Born free HIV in 2015 .</t>
  </si>
  <si>
    <t>Treatment litracy audio/video, dactor na vayama , FM program etc. In past decade Nava kiran Plus saving thousand of life among PLHA , IDU and CABA . First introduces ART in Nepal 2004 and advocate for ART started for government.</t>
  </si>
  <si>
    <t>Sudip Bhattarai</t>
  </si>
  <si>
    <t>sudip_nkp@yahoo.com</t>
  </si>
  <si>
    <t>As I am HIV positive since birth, I am committed to the issues of PLHIV, particularly young people. I believe my personal and professional experiences can only benefit my clients and colleagues.</t>
  </si>
  <si>
    <t>Poverty Eradication, Food Security and Nutrition/ Sustainable Agriculture, Employment, Decent Work and Social Protection, Youth, Education and Culture, Health and Population Dynamics, Human Rights</t>
  </si>
  <si>
    <t>Currently I am working for infected people which have more focus on CABA. Attending this conference would assist me to share my knowledge and experiences with others. I wanted to know how the people from other countries work and how I can work better for CABA. This conference will be platform for me to learn more about infected youths. I know about the status and condition of HIV infected in Nepal. Now I want to learn more from the international perspective about how do people in other countries spend their day to day life, their work when they know that they are infected. I believe attending the conference would empower me personally to share stories and experiences and it would help me professionally to review how I care for my clients. Furthermore new knowledge gained at the conference would help me to enhance my skills and provide current information to my peers and clients. I would welcome the opportunity to extend my network and attend a major event as this meeting.</t>
  </si>
  <si>
    <t>Center for Indonesia's Strategic Development Initiatives</t>
  </si>
  <si>
    <t>CISDI</t>
  </si>
  <si>
    <t>Youth, Education and Culture, Health and Population Dynamics, Global Partnership for Achieving Sustainable Development</t>
  </si>
  <si>
    <t>Active participant in the UN General Assembly in September 2013, Open Working Group, Open Government Partnership, and other MDGs and Post-2015 forum</t>
  </si>
  <si>
    <t xml:space="preserve">CISDI is an organization that facilitates achievement of MDGs and Post2015 development agenda in Indonesia as well as drive cross-sector collaboration that is integrated to achieve development goals that is widespread, equal, and sustainable. This will be done by:
1. Building and fostering strategic partnership, while ensuring collaboration between communities in efforts to accelerate the achievement of development goals
2. Connecting development efforts at the grassroots level with all relevant stakeholders
3. Designing and implementing interventions that give direct and widespread impact to the community
4. Giving appreciations to development actors in the community through awards, recognition, and network enhancement
5. Advocating for public policy improvement
</t>
  </si>
  <si>
    <t xml:space="preserve">CISDI is an independent organization looking to facilitate the achievement of the MDGs and Post2015 development agenda in Indonesia. Using health and youth engagement as an entry point, CISDI initiates various movements to implement development interventions on a grassroots level especially ones that are health-related, bring together collaborative efforts between multiple stakeholders, as well as facilitate efforts to scale up and replicate grassroots movements related to the achievement of MDGs/Post2015 in Indonesia. Furthermore, CISDI continues the work of the Office of the President’s Special Envoy for MDGs (OSE-MDGs) by bridging the communication between CSOs and the public sector. Learning from the MDG experience, CISDI works to ensure that the Post-2015 development agenda will be streamlined into the National Government Work plan.
</t>
  </si>
  <si>
    <t>Jl. Teuku Umar 10 2nd Floor, Jakarta, 10350</t>
  </si>
  <si>
    <t>www.cisdi.org</t>
  </si>
  <si>
    <t>info@cisdi.org</t>
  </si>
  <si>
    <t>CISDI is an organization that facilitates achievement of MDGs and Post2015 development agenda in Indonesia as well as drive cross-sector collaboration that is integrated to achieve development goals that is widespread, equal, and sustainable. This will be done by:
1. Building and fostering strategic partnership, while ensuring collaboration between communities in efforts to accelerate the achievement of development goals
2. Connecting development efforts at the grassroots level with all relevant stakeholders
3. Designing and implementing interventions that give direct and widespread impact to the community
4. Giving appreciations to development actors in the community through awards, recognition, and network enhancement
5. Advocating for public policy improvement</t>
  </si>
  <si>
    <t>The activities of CISDI revolve around three particular scope of work. First, CISDI serves as the focal point for MDGs/Post2015 related activities. This includes serving as the information dissemination hub through its website and social media activities, serving as speakers and participants in national and global forums, as well as providing inputs when needed in MDGs and Post2015 related negotiations. Secondly, CISDI manages Pencerah Nusantara, a movement initiated to strengthen the primary healthcare system in disadvantaged, borders, and island regions. This movement is entering its third year and has made various progresses concerning the health status in areas where Pencerah Nusantara is implemented. Finally, CISDI is collaborating with the Ministry of Health is several areas, including the scaling up of the primary healthcare intervention, and streamlining of Post2015 agenda, especially health-related goals, in the ministry agenda.</t>
  </si>
  <si>
    <t>Adi Bayuputra Sarosa</t>
  </si>
  <si>
    <t>Jl. Pancoran Timur VIII/21</t>
  </si>
  <si>
    <t>adi.sarosa@cisdi.org</t>
  </si>
  <si>
    <t>Adi Sarosa is the Outreach and Partnership Coordinator for CISDI. He is responsible for building partnerships with various stakeholders as well as communicating the activities of CISDI with the general public, through media, PR activities, forums, seminars, and other events. In his position, Adi has built and maintained partnerships with actors from the public sector, private sector, other NGOs, academicians, and various other institutions that relate to the mission that CISDI adheres to.</t>
  </si>
  <si>
    <t>Volunteer at UN General Assembly in September 2013; Open Government Partnership in May 2014</t>
  </si>
  <si>
    <t>Global Partnership for Achieving Sustainable Development</t>
  </si>
  <si>
    <t>Adi Sarosa can share the expertise and experience that CISDI has been involved in, especially through the experience of the Pencerah Nusantara movement, that has impacted various regions in Indonesia towards better health and inviting collaboration between many actors to play their part. The success of other events including the Indonesia MDG Awards and the Youth Forum that Adi has been involved in during his time at CISDI can also be beneficial to the discussion of sustainable development with real life examples from Indonesia.</t>
  </si>
  <si>
    <t>Vietnam Union of Science and Technology Associations</t>
  </si>
  <si>
    <t>VUSTA</t>
  </si>
  <si>
    <t>Viet Nam</t>
  </si>
  <si>
    <t>Poverty Eradication, Food Security and Nutrition/ Sustainable Agriculture, Desertification, Land Degradation and Drought, Water and Sanitation, Youth, Education and Culture, Sustained and Inclusive Economies, Macroeconomic Policies, Energy, Global Partnership for Achieving Sustainable Development, Sustainable Consumption and Production (Including Chemical and Waste), Climate Change, Disaster Risk Reduction, Oceans and Seas, Forests and Biodiversity, Rule of Law and Governance</t>
  </si>
  <si>
    <t>Participating in UN Sponsors meetings</t>
  </si>
  <si>
    <t xml:space="preserve">To uphold the potential of Vietnamese intellectuals in science and technology for the country’s industrialization and modernization, national construction and defense, thus contributing to building a strong country with rich people and a democratic, equitable and civilized society.
</t>
  </si>
  <si>
    <t xml:space="preserve">VUSTA is organized at two levels:
1. Central level : 78 S&amp;T Associations
2. Provincial level: 59 Provincial USTA
3. and 382 R&amp;D organizations ( Institutes, Centers, Offices)
The head quarter of VUSTA includes 7 functional departments with total 60 staffs.
VUSTA take part in national policy making, implementing national target programs, conducting R&amp;D projects and community development 
</t>
  </si>
  <si>
    <t>53 Nguyen Du, Ha Noi, Viet Nam</t>
  </si>
  <si>
    <t>www.vusta.vn</t>
  </si>
  <si>
    <t>bavi.pv@gmail.com</t>
  </si>
  <si>
    <t>84 34 3 8226435</t>
  </si>
  <si>
    <t>84 4 3 8227593</t>
  </si>
  <si>
    <t>Promoting the science and technology development among R&amp;D organizations to serve the national industrialization and modernization</t>
  </si>
  <si>
    <t xml:space="preserve">- Act on behalf of its member organizations in contacting agencies of the Party and State, the Viet Nam Fatherland Front and other organizations to resolve common issues related to VUSTA operation
- Represent and protect the legal rights and interests of its members, member organizations , and intellectuals in S&amp;T in Vietnam
Tasks:
- Strengthen and develop VUSTA’s organizational structure at both central and provincial levels.
- Provide the Party and State with consultation related to policies for national development, especially in S&amp;T, education and training and policy for intellectuals 
- Conduct R&amp;D activities , promote technological transfer and application in environmental protection and dealing with climate change
- Disseminate scientific and technological knowledge 
- Promote education and vocational training to build a learning society, train human resources
- Participate in community development, poverty reduction, health care and other social activities 
- Act as a member of the Vietnam Fatherland Front
- Strengthen ties with foreign non-governmental organizations and professional associations and join regional and international S&amp;T in compliance with the laws.
</t>
  </si>
  <si>
    <t>Ngo Thuan Khiet</t>
  </si>
  <si>
    <t>84 4 3 8226435/0904600389</t>
  </si>
  <si>
    <t>Deputy Director of Science, Technology and Environment Department of 
VUSTA 
In charge of R&amp;D activities of VUSTA
Coordinating and managing R&amp;D Projects.
Acting as a focal point of National Commitee on Sustainbale Development
Acting as a focal point of National Commitee on Climate Change Adaption</t>
  </si>
  <si>
    <t>Participating in UN Conference and workshops</t>
  </si>
  <si>
    <t>Poverty Eradication, Food Security and Nutrition/ Sustainable Agriculture, Desertification, Land Degradation and Drought, Water and Sanitation, Sustained and Inclusive Economies, Macroeconomic Policies, Global Partnership for Achieving Sustainable Development, Climate Change, Disaster Risk Reduction, Forests and Biodiversity</t>
  </si>
  <si>
    <t xml:space="preserve">Strenthening the cooperation between VUSTA with UN system 
Homonizing the UN policy in Viet Nam 
Networking regional CSOs to engage with UN activities
</t>
  </si>
  <si>
    <t>Pax Romana International Movement of Catholic Students Asia Pacific</t>
  </si>
  <si>
    <t>Pax Romana IMCS AP</t>
  </si>
  <si>
    <t>ECOSOC, UNESCO</t>
  </si>
  <si>
    <t>UN World Conference on Youth 2014, UNAOC Forum 2014</t>
  </si>
  <si>
    <t>1.To promote the students apostolate among the students in higher educations stressing their responsibility in life and in the world,
2. To recognize the need and importance of justice and peace, a recognition which is vital to the transformation of society, and work with all concerned persons for joint action and reflection leading to a more just, peaceful and equitable social order at all levels: national, regional and international</t>
  </si>
  <si>
    <t>IMCS was formed in Fribourg, Switzerland in 1921 under name of PAX ROMANA. Our international office is based in Paris, France. In Asia Pacific region was found in 1954, and regional secretariat office is in Manila, to coordinating 15 national organization in three sub-regional area, East Asia, South Asia, Southeast Asia together with Pacific. Our concerns are Human Rights, Higher Education, Gender Issue and Interfaith Dialogue.</t>
  </si>
  <si>
    <t>20 Avocado Road, Pilar Village, Las Pinas City, Metro Manila, Philippines 1750</t>
  </si>
  <si>
    <t>www.miec-imcs.org</t>
  </si>
  <si>
    <t>paxromanaimcsap@gmail.com, dianravenska@gmail.com</t>
  </si>
  <si>
    <t>+63(2)8006473</t>
  </si>
  <si>
    <t>- Human Rights, -Higher Education, - Gender Issue, - Interfaith Dialogue</t>
  </si>
  <si>
    <t>Capacity building, Workshop, Study Session, Training and Advocacy</t>
  </si>
  <si>
    <t>Felicia Dian Ravenska Parera</t>
  </si>
  <si>
    <t>20 Avocado Road, Pilar Village, Las Pinas City, Metro Manila, 1750 Philippines</t>
  </si>
  <si>
    <t>dianravenska@gmail.com</t>
  </si>
  <si>
    <t>+63(2)806473</t>
  </si>
  <si>
    <t>I am from Indonesia, but currently stay in Manila, Philippines as Asia Pacific regional coordinator of Pax Romana IMCS.</t>
  </si>
  <si>
    <t>UN World Conference on Youth 2014 in Sri Lanka</t>
  </si>
  <si>
    <t>I would like to contribute idea and opinion through my organization also as personal for Regions CSO Engagement with the UN System</t>
  </si>
  <si>
    <t>Peoples Development Community</t>
  </si>
  <si>
    <t>PDC</t>
  </si>
  <si>
    <t>Poverty Eradication, Food Security and Nutrition/ Sustainable Agriculture, Youth, Education and Culture, Health and Population Dynamics, Human Rights, Regional and Global Governance, Climate Change, Disaster Risk Reduction, Gender Equality and Women's Rights, Rule of Law and Governance</t>
  </si>
  <si>
    <t>Attended in Asia-Pacific Intergovernmental Meeting on HIV and AIDS on January 2015 in Bangkok.</t>
  </si>
  <si>
    <t xml:space="preserve">• To improve social and economic condition of women and marginalized groups
• To improve general health, child and mother health, water and sanitation condition, basic literacy education of women and marginalized people
• To improve education status of children and adults 
• To reduce violence against women and children
• To prevent trafficking against women and children
• To reduce HIV/AIDS 
• To protect women and children rights
</t>
  </si>
  <si>
    <t>Peoples Development Community (PDC) is a national NGO working with several sectors and many parts of Bangladesh since 2003 for different vulnerable and marginalized community. PDC working with pioneering role in sexual and reproductive health and HIV/AIDS prevention strategies in collaboration with Government, donors, INGOs, research &amp; academic institutions and civil societies. It has been working with other organizations for advocacy and campaign to establish the human and legal rights, minimizing discrimination and stigma among the vulnerable and marginalized community. PDC also addressing basic literacy education, livelihood skills training, violence against women, empowerment and community development issues. PDC started with its mission for contributing to reduce the violation of human rights to poor specially women and marginalized groups of the community through advocacy, community mobilization and community empowerment and thrives for Bangladesh where all sectors contribute to uphold human rights and the people, specifically women of all level living dignity, justice and social rights.</t>
  </si>
  <si>
    <t>R, S, Bhaban, 120/ A, Motijheel Comercial Area, 5th floor, Dhaka- 1000, Bangladesh.</t>
  </si>
  <si>
    <t xml:space="preserve">www.pdcbd.org </t>
  </si>
  <si>
    <t>info@pdcbd.org</t>
  </si>
  <si>
    <t>Tel: +88-02-9580492/+02-9568408 Cell: +01711-429126,</t>
  </si>
  <si>
    <t>Women, Urban and Rural Poor, Youth and children, marginalized population like female sex workers.</t>
  </si>
  <si>
    <t xml:space="preserve">a) Designing and Implementation of Mapping Exercise, RSA and Research
b) Designing and implementing projects on HIV and AIDS, STIs, Sexual and Reproductive Health Rights
c) Designing and implementing program on Family planning, health and nutrition among community population
d) Post literacy and continuing education, Education System (skills, structural and environment facilities) 
e) Designing training module and curriculum and facilitating training
f) Planning and delivering peer based outreach services, clinical services, DIC services among marginalized population like female sex workers and their children
g) Clinical Service among community people on Reproductive Health and Family Planning including MCH, antenatal and postnatal care and safe delivery services 
h) Child safety and child rights 
i) Trafficking and cross boarder issue 
j) Organizing social marketing of reproductive health commodities including condom among female sex workers 
k) Planning and implementing advocacy activities for female sex workers and their children’s human rights, protecting stigma and discrimination and reducing violence against female sex workers, protecting trafficking and underage sex trade.
l) Creating enabling environment for appropriate implementations of project activities among marginalized population like female sex workers
m) Provision of life skills development, adult education, basic literacy education, vocational training for alternative livelihood scopes among marginalized population and poor people 
</t>
  </si>
  <si>
    <t>SM Shirajul Islam</t>
  </si>
  <si>
    <t>smshiraj@pdcbd.org</t>
  </si>
  <si>
    <t>+88-02-9580492/+02-9568408 Cell: +01711-429126</t>
  </si>
  <si>
    <t>88-02-9580492</t>
  </si>
  <si>
    <t>He is an activist of social development and Executive Director of
Peoples Development Community (PDC)</t>
  </si>
  <si>
    <t>Participated in Asia-Pacific Intergovernmental Meeting on HIV and AIDS on January 2015 in Bangkok</t>
  </si>
  <si>
    <t>Poverty Eradication, Food Security and Nutrition/ Sustainable Agriculture, Youth, Education and Culture, Health and Population Dynamics, Human Rights, Regional and Global Governance, Climate Change, Gender Equality and Women's Rights, Rule of Law and Governance</t>
  </si>
  <si>
    <t>Abdul Momen Khan Memorial Foundation (Khan Foundation)</t>
  </si>
  <si>
    <t>Poverty Eradication, Employment, Decent Work and Social Protection, Youth, Education and Culture, Health and Population Dynamics, Global Partnership for Achieving Sustainable Development, Human Rights, Regional and Global Governance, Climate Change, Gender Equality and Women's Rights, Rule of Law and Governance, Access to Justice and Legal Rights</t>
  </si>
  <si>
    <t>ECOSOC, GCF (Green Climate Fund)</t>
  </si>
  <si>
    <t>Khan Foundation has received Special Consultative Status with the ECOSOC of the UN and regularly participates in the UN Meetings, in particular the Commission on the Status of Women and Commission For Social Development. It was the national focus point for coordinating the national efforts and actions on ICPD+5 and ICPD+10 in partnership with UNFPA. It has also been indirectly involved in acting as a pressure group to government for implementing CEDAW. Khan Foundation is interested and has been following the post 2015 and the Rio+20 processes. It has been involved with the Post 2015 process directly and KF representative has attended the 4th HLPEP Meeting held in Bali in 2013. Her recommendations (during Open Discussion) in the Means of Implementation Panel that she attended along with Ms. Amina Mohammed and Ms Patricia Espionosa have been mentioned in the Bali Communique released by the HLPEP. Khan Foundation has also been creating awareness about the Post 2015 process among youth and at local levels. KF representative also attended the 13th Session of the Open Working Group on Sustainable Development Goals as a representative of the Women’s Major Group, where she as part of the group advocated for climate change as a standalone goal as well as a separate target that addressed women, local, youth and marginalized communities. The outreach and advocacy was mostly successful as Goal 13 and 13.b of the SDGs address this issue. KF representative also took part in the February Post 2015 negotiations on the Political Declaration.</t>
  </si>
  <si>
    <t>The Objectives are:
• To strengthen and sustain true representative democracy in the country from the grassroots local government through to central government level while promoting a democratic culture in the country 
• To improve the living conditions of the country’s disadvantaged groups, in particular women, children and the poor, through launching of effective social and economic development programmes. 
• To further the cause of the United Nations around the Globe and work towards achieving The Millennium Development Goals in Bangladesh within the target year as set out by the United Nations. (Will be updated after 2015)
The Vision of Khan Foundation for the new millennium is firm in determination yet quite flexible in approach. It would like to see a future Bangladesh where Liberal Democracy flourishes and sustains along with the growth of Economic Development, where basic human rights and dignity are honoured, where the millions of downtrodden Bangladeshis no longer suffer under the yoke of poverty.</t>
  </si>
  <si>
    <t>Abdul Momen Khan Memorial Foundation, also known as Khan Foundation (KF) first began operations during the flood of 1988, in the area of relief &amp; rehabilitation work. It rapidly built a reputation as one of the few non-governmental organizations (NGO) that link different levels of the society from the highest level of the government to the grassroots. KF's Slogan is "Democracy for Development and Development for Democracy." KF registered with the NGO Affairs Bureau, registration no. 780 on 04/12/1993. It is also registered as a society with the Registrar of Joint Stock Companies and Firms, registration no. C - 528(41)/2002 on 21/10/2002.
The Vision of Khan Foundation for the new millennium is firm in determination yet quite flexible in approach. It would like to see a future Bangladesh where Liberal Democracy flourishes and sustains along with the growth of Economic Development, where basic human rights and dignity are honoured, where the millions of downtrodden Bangladeshis no longer suffer under the yoke of poverty.</t>
  </si>
  <si>
    <t>5 Momenbagh, Dhaka 1217</t>
  </si>
  <si>
    <t>www.khan-foundation.org</t>
  </si>
  <si>
    <t>info@khan-foundation.org</t>
  </si>
  <si>
    <t>Khan Foundation is a multifaceted organization and has a number of different target groups/stakeholders.
The main direct target groups/beneficiaries include vulnerable groups such as women, children, poor and ultra-poor. These beneficiaries come from hard to reach areas, such as riverine islands and coastal hoars and areas with poor marginalized groups. They also come from different social classes, religions and ethnicities. 
Another group of stakeholders include government officials such as district judges, panel lawyers, Public Prosecutors and Additional Public Prosecutors, law enforcement agencies.
A third target group is elected representatives both at the local level and at the national level. At the local level, we conduct training and capacity building of elected representatives. At the national level, we conduct policy advocacy with parliamentarians. 
Khan Foundation has also set up two networks where it conducts capacity building. The NGO network is a network of local NGOs that partner with Khan Foundation for different projects. Another is the Women Lawyers Network, which has about 700 lawyers that work regularly with Khan Foundation on the different projects.</t>
  </si>
  <si>
    <t xml:space="preserve">The working areas are:
• Institutionalization of Democracy 
• Socio-economic Development 
• Human &amp; Legal Rights 
• Advocacy &amp; Social Mobilization 
• Research &amp; Study
Out of current programmes "APARAJITA: Political Empowerment of Women" operates in 10 districts, "Combating Trafficking and Violence Against Women Using 24 Hour Mobile Hotlink" operates in 10 districts, Rural Credit Programme in 1 district, Monitoring Social Protection Programmes: How best to deliver to the poor: (Citizen Monitoring) in 1 district, Strengthening Civic engagement in Elections and Political Processes for Enhanced Transparency and Democratic Accountability (Election Monitoring) operates in 5 districts, Climate Change and Women’s SRHR: What is the Connection? In 7 districts. Also, network coverage of KF's Election Monitoring Programme varies depending on the election and the number of constituencies KF is responsible for observing. In 2001 and 2008 National Elections, KF had observers in 29 and 8 districts respectively. 
Various programmes of KF carried out previously aim to promote access to justice as well as human rights and democracy. The Justice System Education Initiative Programme trained district judges from 61 districts. The 7th Women Lawyers' Congress brought about 400 lawyers from all over the country and KF still maintains communication with these Judges and Lawyers. The "Ensuring Effective Legal Aid Support Services" operated in 3 districts and "PROGATI: Promoting Governance, Accountability, Transparency and Integrity" operated in 20 districts. 
</t>
  </si>
  <si>
    <t>Nausheen Khan</t>
  </si>
  <si>
    <t>House 9, Road 36, Gulshan, Dhaka 1212, Bangladesh</t>
  </si>
  <si>
    <t>nausheen.khan@khan-foundation.org</t>
  </si>
  <si>
    <t>Nausheen Khan, has been working at Khan Foundation, a non-government organization in Bangladesh that focuses on democracy, development and human rights, where she uses her knowledge of global concerns and administrative experience to conduct research and implement projects. She is the Co-ordinator for a regional project titled, “Women’s Sexual &amp; Reproductive Health and Climate Change: What is the Connection?” in partnership with Asia-Pacific Resource and Research Centre for Women (ARROW). She has been awarded a year-long academic scholarship by The Swedish Institute for a program, titled, Social Innovation in a Digital Context. She spent the first six months at Lund University, Sweden, studying human rights and digital technology and is currently based at Khan Foundation implementing a human rights project titled, “Paribartan: Advancing Women’s Rights through Technology”. As a human rights leader and a young professional working in the area of development and public service, she has been a strong advocate for inclusion of climate change as a development agenda. She is passionate about empowering the voices of the marginalized groups, including women, youth and the poor, in countries most vulnerable to climate change.</t>
  </si>
  <si>
    <t>Nausheen has been involved with the Post 2015 process directly and has attended the 4th HLPEP Meeting held in Bali in 2013 as a youth delegate where she along with 100 youth from 26 countries proposed a development framework that addresses the needs of the world's most vulnerable youth. She has also been creating awareness about the Post 2015 process among youth and at local levels. She also attended the 13th Session of the Open Working Group on Sustainable Development Goals and the February Post 2015 Negotiations on Political Declaration as a representative of the Women’s Major Group. She also actively participated in the 59th session of the CSW through the Women's Rights Caucus. She attended the above meetings with support from ARROW and WMG.</t>
  </si>
  <si>
    <t>Poverty Eradication, Youth, Education and Culture, Human Rights, Climate Change, Gender Equality and Women's Rights</t>
  </si>
  <si>
    <t>Conduct regional advocacy and actions on the various development issues identified above including strategy formulation, proposal and recommendation formulation, advocacy documents preparation
Conduct outreach and advocacy with the different delegations in the Asia Pacific Region on issues such as Sexual and Reproductive Health and Rights (SRHR), climate change, gender equality and women’s rights 
Collect local and national voices and demands from the grassroots level to the regional level as well as communicate and translate regional decisions and policies to the grassroots. Act as a channel between these two parties.
Lobby with national policymakers and key influential civil society members to get our priorities included in national policy and act as a pressure group for these relevant policies to get implemented.</t>
  </si>
  <si>
    <t>Youth Beyond Disaster</t>
  </si>
  <si>
    <t>YBD</t>
  </si>
  <si>
    <t>Disaster Risk Reduction</t>
  </si>
  <si>
    <t>major group by UNDESA</t>
  </si>
  <si>
    <t>Under the umbrella of the UN Major Group for Youth and Children, Youth Beyond Disasters International is a charitable arm supporting education, training and fundraising activities of the UNMGCY to enable young people from all backgrounds to play a role in the UN. We are legally registered body which acts on behalf of the Major Group on Children and Youth. It is youth-led, completely volunteer-based organization. It was formally called Rio+twenties but changed it’s name in 2014 to reflect the wider role in Sustainable Development post-Rio. We act as the Finance Committee to the UN Major Group Children and Youth.</t>
  </si>
  <si>
    <t>Its works for the public benefit by the advancement Sustainable Development, of education, advancement of citizenship.
It will do this through fundraising, capacity building and empowerment of young people so that they can participate in negotiations related to Sustainable Development in particular but not exclusively for process relating to the outcomes of Rio+20, the High Level Political Forum, the Millennium Development Goals and their successors, Disaster Risk Reduction, Small Island Developing States, Consumption and Production Patterns and other negations from time to time that the board believe is relevant.
To achieve these goals, the non-profit can execute at any time all activities that contribute directly or indirectly to the achievement of the purpose of the non- profit. This includes ancillary commercial and profitable businesses within the boundaries of what is legal and of which the proceeding will be fully geared towards achieving the purpose of the non-profit.
The association pursues these goals, regardless of any political party, trade union and is not tied to a particular philosophical or religious belief.</t>
  </si>
  <si>
    <t>Youth Beyond Disasters is a volunteer run organisation backing young people to drive social change around disasters. Through clever partnerships, top talent and a unique method of creating action we ensure our limited funding is spent backing young people with simple ideas that have a direct impact on their community.</t>
  </si>
  <si>
    <t>Phnom Penh, Cambodia</t>
  </si>
  <si>
    <t>http://www.youthbeyonddisasters.org</t>
  </si>
  <si>
    <t>contact@youthbeyonddisasters.org</t>
  </si>
  <si>
    <t xml:space="preserve">In an increasingly diverse and connected world, the nature and complexity of challenges facing our global population is constantly changing and arguably increasing. If by no other measure, the emerging complexity of the 17 proposed Post-2015 Sustainable Development Goals shows this when compared to the 8 Millennium Development Goals (see www.un.org/millenniumgoals) that precede them. Taking these as the most current global consensus on the state of the world, a compelling narrative can be found.
Disaster and climate risk factors are directly mentioned in 3 of and referenced in a further 9 of the 17 proposed Sustainable Development Goals. The cross-cutting nature of disaster and climate risk factors means that they impact employment, food production and agriculture, sanitation, education, tourism, energy systems, housing, physical and mental health and wellbeing… the list goes on.
These challenges require new approaches; they require creativity and innovation; they require us to collaborate broadly, and to act with integrity and clarity of purpose; they require more that we know we’re capable of delivering, and increase the pressure on our already constrained resources. They require the contributions of all people.
Young people are consistently the most creative, technologically capable and enthusiastic demographic there is. They have been found to show more integrity in decision-making and behaviour, more generosity, and an openness to both change and collaboration. Add in modern technological capability and young people could be seen as the most incredible resource this planet has ever seen, given the potential for positive impact that they harbour. Yet this resource might be nothing without the supportive guidance of existing wisdom, technical knowledge and expertise.
Looking Beyond Disaster seeks to unleash this potential. The Third World Conference for Disaster Risk Reduction (see www.wcdrr.org), where this toolkit is to be launched, is likely to ratify that:“Children and youth are agents of change and can contribute their experience and should be given the space and modalities to do this” – Post-2015 Framework for Disaster Risk Reduction Zero draft submitted by the co-Chairs of the Preparatory Committee (20 October 2014) (See www.wcdrr.org/preparatory/post2015)
It is intended that Looking Beyond Disaster can enable this “space and modality” in a meaningful and coherent fashion, in the name of catalysing solutions to our local, national, regional and global disaster and climate risk challenges both now and into the future.
</t>
  </si>
  <si>
    <t>“Children and youth are agents of change and can contribute their experience and should be given the space and modalities to do this” – Post-2015 Framework for Disaster Risk Reduction Zero draft submitted by the co-Chairs of the Preparatory Committee (20 October 2014) (See www.wcdrr.org/preparatory/post2015)
It is intended that Looking Beyond Disaster can enable this “space and modality” in a meaningful and coherent fashion, in the name of catalysing solutions to our local, national, regional and global disaster and climate risk challenges both now and into the future.</t>
  </si>
  <si>
    <t>Christoforos Pavlakis</t>
  </si>
  <si>
    <t>64, street 200 Okhnia Men</t>
  </si>
  <si>
    <t>christoforos@youthbeyonddisasters.org</t>
  </si>
  <si>
    <t>I am an aspiring media management consultant and social entrepreneur with experience in executing out-of-the-box solutions, especially in cross-cultural team building to generate impact. Driven by conviction in all I do, I believe in that only with noble purpose can long-term, sustainable success be achieved; achieving more with less; and business as the most symbiotic solution to achieve visions.
My impact ranges from multinational corporations (at EU institutions) to start-up social enterprises (at City of erros), NGOs (World Youth Alliance (WYA)), and grassroots community organisations (through Cambodia Living Arts). I am insatiably curious and believe the best learning is first-hand experience - personally this includes spontaneous solo travel in countries whose languages I never previously learned. People's personal learning stories are unparalleled opportunities to connect with someone.
My experiences point me towards career growth where my colleagues and I uplift each other through impact in all our endeavours.</t>
  </si>
  <si>
    <t xml:space="preserve">
Greek Representative to the United Nations 03/12-Present 
Red Cross International 
Presenting a 150 year history of natural disasters in association with the United Nations International Strategy for Disaster Reduction RESULT: leading the Regional Strategy Meeting for European youth 
General Search &amp; Rescue / Community Education Officer 05/13-Present 
Emergency Service 
Supporting community engagement activities and recovery efforts after storms and lowland flooding in Cambodia RESULT: Trained by USAid Immediate Relief to become a fully certified trainer and assessor 
• Assisting the 2014 Floods through Volunteering in the province of Kratie, Cambodia
• Delivering vital food and supplies to the provinces Kratie and Kampong Cham, Cambodia, devastated by floods in 2014 
Co-Founder 08/10-Present 
Fred Pham 500 
In memory of the amazing Fred Pham, a loving father and devoted teacher. Helping fulfill his dream of raising $30,000 for cancer research. RESULT: Supporting the launch of Europe- wide network Schools Against Cancer 
UN Youth Climate Coalition, Online Co-ordination Team 04/12-Present 
• Conducting training workshops on digital activism and online participation through social media
</t>
  </si>
  <si>
    <t>Poverty Eradication, Youth, Education and Culture, Sustainable Development Financing, Means of Implementation, Human Rights, Climate Change, Disaster Risk Reduction, Gender Equality and Women's Rights</t>
  </si>
  <si>
    <t>•Author of the academic paper ‘’ICTs as Commons to Help Achieve the UN Millenium Development Goals by 2015’’, published in 2010 by the Grin Verlag (reference to the benefits from boosting digital literacy for children).
http://books.google.be/books?id=0uVMx4NOppgC&amp;hl=fr&amp;source=gbs_similarbooks</t>
  </si>
  <si>
    <t>Landesa, India</t>
  </si>
  <si>
    <t>Landesa</t>
  </si>
  <si>
    <t>Poverty Eradication, Macroeconomic Policies, Energy, Human Rights, Gender Equality and Women's Rights, Land Rights for Women and Poor</t>
  </si>
  <si>
    <t>Have participated in UN ESCAP meetings as resource person. Also have personally worked for 10 years in UN agencies (IFAD and UN Women).</t>
  </si>
  <si>
    <t>Landesa works to secure land rights for the world's poorest people - rural women and landless households</t>
  </si>
  <si>
    <t>Landesa works to help women to gain social and economic power by strengthening their rights to land. Further, elevate and position secure land rights as a fundamental building block for social and economic development among international development stakeholders.</t>
  </si>
  <si>
    <t>18 Ramnath House (First Floor), Community Centre, Yusuf Sarai, New Delhi</t>
  </si>
  <si>
    <t>www.landesa.org</t>
  </si>
  <si>
    <t>govindk@landesa.org</t>
  </si>
  <si>
    <t>+91 11 46900914</t>
  </si>
  <si>
    <t>Rural women and landless households</t>
  </si>
  <si>
    <t>Research, advocacy and program implementation</t>
  </si>
  <si>
    <t>Govind Kelkar</t>
  </si>
  <si>
    <t>122 National Media Centre, Gurgaon, Haryana, India, 122002</t>
  </si>
  <si>
    <t>govindklkr@gmail.com</t>
  </si>
  <si>
    <t>+91 9811556515</t>
  </si>
  <si>
    <t>I, Govind Kelkar am the Senior Adviser, Landesa/Rural Development Institute, New Delhi, India; and Regional Council Member of Asia-Pacific Forum on Women, Law and Development, Chiang Mai, Thailand. Earlier, April 2004 to March 2012, I worked as “Senior Advisor: Programme and Research ,Economic Empowerment Unit, UN Women, South Asia Office, New Delhi, India. I have previously taught at Delhi University, the Indian Institute of Technology, Mumbai, and the Asian Institute of Technology (AIT), Bangkok, Thailand. At AIT, I founded the graduate program in Gender Development Studies and also the Gender, Technology and Development Journal, published by SAGE, India. 
I have extensively worked on gender and energy transition in rural Asia. I have contributed numerous articles to scholarly journals with a focus on gender relations in Asia and have been in close touch with women’s movements in the region.</t>
  </si>
  <si>
    <t>I have participated as a resource person in several UN and World Bank meetings. I have worked as the coordinator of Asia programmes with IFAD and as the unit head of economic empowerment at UN Women.</t>
  </si>
  <si>
    <t>Poverty Eradication, Energy, Human Rights, Gender Equality and Women's Rights, Land Rights of Women</t>
  </si>
  <si>
    <t>Can participate as a speaker, researcher and advocate on women's right to land, sustainable development, reduction of poverty and inequality and sustainable development.</t>
  </si>
  <si>
    <t>Universal Versatile Society</t>
  </si>
  <si>
    <t>UVS</t>
  </si>
  <si>
    <t>Poverty Eradication, Food Security and Nutrition/ Sustainable Agriculture, Water and Sanitation, Youth, Education and Culture, Global Partnership for Achieving Sustainable Development, Human Rights, Climate Change</t>
  </si>
  <si>
    <t>Attended TUNZA Conference organized by Ministry of Environment, Govt. of Indonesia in collaboration with UNEP in 26th Sept 2011</t>
  </si>
  <si>
    <t>“Dedicate to serve the community, nation and world by connecting the donors with community-based projects, coordinate the available resources and expertise to promote sustainable development in accordance with the Millennium Development Goals.”</t>
  </si>
  <si>
    <t>Universal Versatile Society of is non-political, non-communal and non-profit making, non-governmental voluntary social organization registered on 30 June 2205 under Societies Registration Act-XXI of 1860. We are working in that part of rural India where farmer's suicide plight is still continuing. Vidarbha region is our targeted area, where international developmental agencies and donors are yet not turned. Till now we have fully worked on volunteering basis. By securing the appreciation certificate from ‘United Nations Volunteering’ we have portrayed our selfless service for the sustainable development of our community. Moreover, we are internationally recognized, reputed organization to acquire many International Certificates, Invitation letter and awards.</t>
  </si>
  <si>
    <t>At/Post: Nagthana, Ta/Dist: Washim</t>
  </si>
  <si>
    <t>https://www.facebook.com/universalsociety</t>
  </si>
  <si>
    <t>uvsoindia@yahoo.com</t>
  </si>
  <si>
    <t>“To contribute for the present scenario of farmer’s suicide plight in Vidharbha through the provision of basic education, promoting awareness, imparting employable skills, infrastructure development and small enterprise development leading to income generation and employment opportunities in a sustainable way.”</t>
  </si>
  <si>
    <t xml:space="preserve">a) Educational Field:
Under our ‘CAP4SCHOOL’ (Computer Awareness Program for School) we are educating rural student with computer education in 12 different schools. 24 teachers and near about 6,000 students are taking the benefit of this activity. Under this activity we had successfully accomplished the iEARN (International Education and Resource Network) affiliated projects like 'My Dream School', 'Innovative New Year Wishes', 'Pollution Project', 'MY Country and My Culture Project' , Eye To Eye etc. Through this Project Based Learning our student brings our Washim district in world's focus and thus we got the Regional coordinator ship for iEARN-India.
Moreover, Riya Divekar from VIII std have been called for TUNZA International Conferene at Indonesia in 2007, She again won All India National Level Microsoft Word Specialist bronze medal at New Delhi. Similarly, Naman Baj from IX std won All India National Level Microsoft word 2007 Silver medal at New Delhi in following year. Many of our student got International recognition in various competitions. 
b) Rural Development: 
We are the first to put forward the Gadgebaba Rural Development Campaign in outlook of world in 11th iEARN (International Education and Resource Network) International Conference in Slovakia-Europe in 2004. There we presented the concept of Gadgebaba Rural Development Campaign and bring ahead the tribulations associated with rural development under the project “Village –Appeals for whiz age”. We got excellent worldwide response for the project on forum.
Again we are the unique to survey all the ideal villages in Maharashtra, which stood first in their respective district in State Government’s Gadgebaba Rural Development Campaign. Sant Gadgebaba Amaravati University (Famous University in Vidharbha) appreciates the efforts and published our book called “Swachhatetun Samruddhikade” (Prosperity through Cleanliness). Padmashree Anna Hazare, CM and Dy.CM of Maharashtra along with Governor, Rural Development Minister and Chancellor of Amaravati University positively backing the project and sent their wishes to the project.
c) Women’s Empowerment:
Through Women's Self Help Group we have undertaken the entrepreneurship development activities of empowering the women through Self help groups. Soon we are in a way to publish success stories of SHG book called ‘Yashogatha’. 
We are working with ‘Mahila Samupdesh Kendra’ through which we have arranged seminars, entrepreneurship development activities, health camps, free computer trainings, vocational trainings etc. As side business is the prime need of Vidharbha farmers we had fully concentrated ourselves on this project. 
For our remarkable work in gender GTZ sponsored us for the workshop on ‘Gender and corruption in development cooperation’ in 2008 at Germany. Again World Population Foundation appreciates our work and invited us in Netherlands conference in 30 Oct 2008. Along with that International Peace and Development Training Center (IPDTC) Romania remarked our work and offer us ‘Integrating Gender and Peace Building Action’ training on 25th May 2009 (not attended due to some un-avoided circumstances).
d) Agriculture Field:
As we are based in village, we are aware of the problems associated with farmers, so we had taken lot of camps for farmers like Organic farming, soil testing, online Marketing methodologies, Fruit plantation etc. 
To stop the Suicide crisis in our area, we strongly believe that it is necessary to insist and motivate the Farmers and Women to start new venture through their Self Help Groups and uplift the economic condition. For achieving this we have undertaken a project called ‘Economic Empowerment Program through Self Help Groups’, under which we are conducting camps, workshops, conferences not only in Vidarbha but in whole Maharashtra State. 
e) Poverty Alleviation:
Through this nation wide project we worked for The Host Organization 'UNDP International Poverty Centre' and provided the 'Research Contacts as NGOs' assignment from all over INDIA. For this volunteering task we received appreciation letter from United Nations online Volunteering.
</t>
  </si>
  <si>
    <t>Narayan Vitthal Solanke</t>
  </si>
  <si>
    <t>nareyaan@yahoo.co.in</t>
  </si>
  <si>
    <t>This is Mr. Narayan Vitthal Solanke, I'm Founder and President of Universal Versatile Society and Editor and Publisher of Weekly Newspaper Rajput Rang. I'm working in social sector since 11 years and won many awards, certificates, recognition and invitations from national and international agencies. 
The book written by me on rural development was published by Sant Gadgebaba Amravati University. Moreover, for my efforts in poverty alleviation 'International Poverty Center and United Nation's Online volunteering presented me a certificate.</t>
  </si>
  <si>
    <t>Attended UNEP's TUNZA Conference on Environment in Sept 2011 in Indonesia. I have been rewarded scholarship for this event. Also, for my efforts in poverty alleviation 'International Poverty Center and United Nation's Online volunteering presented me a certificate.</t>
  </si>
  <si>
    <t>Poverty Eradication, Water and Sanitation, Youth, Education and Culture, Human Rights, Climate Change</t>
  </si>
  <si>
    <t>We have contributed for Poverty Alleviation, Education and Environmental issues as per UN System.</t>
  </si>
  <si>
    <t>Community Resource Centre</t>
  </si>
  <si>
    <t>CRC</t>
  </si>
  <si>
    <t>Food Security and Nutrition/ Sustainable Agriculture, Desertification, Land Degradation and Drought, Water and Sanitation, Sustained and Inclusive Economies, Sustainable Development Financing, Global Partnership for Achieving Sustainable Development, Human Rights, Forests and Biodiversity, Rule of Law and Governance</t>
  </si>
  <si>
    <t>CRC never partitipate in UN meeting. We just communicate with UN represnetative inside Thailand regarding HRDs and ESCR issue some time.</t>
  </si>
  <si>
    <t>Ensure access to justice for community under International law as ICESCR, ICCPR and ETOs, also Environmental international law and Community rights.</t>
  </si>
  <si>
    <t>CRC work on Legal Aid for community which effect by Development project on HR, Env. and Community Rights. We advocate empower community by legal case.</t>
  </si>
  <si>
    <t>1838/37 Soi Jaraslarp, Sirinthorn Road, Bangplad sub-district, Bangplad district, Bangkok 10700 THAILAND</t>
  </si>
  <si>
    <t>http://crcthai.blogspot.com/</t>
  </si>
  <si>
    <t>crcthai@gmail.com</t>
  </si>
  <si>
    <t>Community in Thailand</t>
  </si>
  <si>
    <t>Legal Aid and Advocacy</t>
  </si>
  <si>
    <t>Sor.Rattanamanee Polkla</t>
  </si>
  <si>
    <t>sorrattana1@gamil.com</t>
  </si>
  <si>
    <t>Sor is a lawyer and coordinator of CRC. She has 15 year experience to work as a human rights lawyer on land case, environmental case, HR case as freedom of demonstration and arbitrary detaintion. She is representative of 20 communities in court case that CRC has worked.</t>
  </si>
  <si>
    <t>She has participated meeting that UN in Thailand used to organise for CSOs.</t>
  </si>
  <si>
    <t>Food Security and Nutrition/ Sustainable Agriculture, Water and Sanitation, Sustainable Development Financing, Human Rights, Regional and Global Governance, Sustainable Cities and Human Settlement, Climate Change, Forests and Biodiversity, Conflict Prevention, Post Conflict Peace Building and the Promotion of Durable Peace, Rule of Law and Governance</t>
  </si>
  <si>
    <t>Yes.</t>
  </si>
  <si>
    <t>Center for Trade Union and Human Rights</t>
  </si>
  <si>
    <t>CTUHR</t>
  </si>
  <si>
    <t>Employment, Decent Work and Social Protection, Human Rights, Gender Equality and Women's Rights, Labour Rights</t>
  </si>
  <si>
    <t>Engagement with UN is with the ILO, and as one of the signatories for the shadow reports submitted in relation to ECOSOC, CAT, and Special Rapporteur on Extra-judicial killings, Rapporteur on Human Rights Defenders</t>
  </si>
  <si>
    <t>To monitor, document and investigate human rights violations committed against workers, and urban poor and their families;
To conduct public information, campaign for the promotion of workers rights
To lobby for laws and policies that will uphold the rights, livelihood and welfare of the workers, the urban poor and their families, and against laws that run counters to human rights of workers, particularly women and children
To conduct human rights and labor rights education, train workers on various skills including paralegal training, and empower women workers through education, training and assistance in organizing;
To conduct research in aid of advocacy</t>
  </si>
  <si>
    <t>CTUHR was established in 1984 under Martial law in the Philippines, by group of religious people, trade unionists and human rights advocates to document, monitor and investigate human rights violations committed against workers particularly on areas involving freedom of association and of assessment; to conduct public campaign to defend and pomote workers democratic and human rights</t>
  </si>
  <si>
    <t>702 Culmat Bldg, 127 E Rodriguez Sr Street, Brgy Mariana, Quezon city, 1112 Philippines</t>
  </si>
  <si>
    <t>www.ctuhr.org</t>
  </si>
  <si>
    <t>ctuhr.pilipinas@gmail.com</t>
  </si>
  <si>
    <t>+632 4110256</t>
  </si>
  <si>
    <t>Workers in the formal and informal sector across industry and sectors at the national level, including service, manufacturing, agriculture and informally employed
Women workers and in urban poor communities</t>
  </si>
  <si>
    <t xml:space="preserve">Monitoring, Documentation and Investigation of Human Rights Violations
Media campaigns, workshop, forum and conference organizing at the local, national and international level
Labor and human rights education, Paralegal and Documentation training, 
Research
Gender Empowerment, Skills training and Livelihood and Women Organizing
Special programs: Climate Justice and Relief and Rehabilitation for Disaster Survivors
</t>
  </si>
  <si>
    <t>Arago, Dionisia Daisy</t>
  </si>
  <si>
    <t>702 Culmat Bldg, 127 E Rodriguez Sr Avenue, Quezon city, Philippines</t>
  </si>
  <si>
    <t>daisy.arago@gmail.com</t>
  </si>
  <si>
    <t>+632 4110256 / +63999 1953195</t>
  </si>
  <si>
    <t>The representative is the Executive Director of the organization for 10 years now and responsible for organizational development, training module development. Represents the organizations in congressional hearings and national or international conferences where decision is or will be required; writes the organization's official submissions to various national or international bodies</t>
  </si>
  <si>
    <t>The organizations involvement in the UN agency is primarily with special procedures and ILO. The representative helps prepare complaints by the trade unions to the ILO, and prepare shadow reports submitted by partner organization at the international level accredited by the UN</t>
  </si>
  <si>
    <t>Employment, Decent Work and Social Protection, Human Rights, Gender Equality and Women's Rights, labour rights</t>
  </si>
  <si>
    <t>The organization's expertise on labor rights, employment, human rights and laws and policies directly and directly affecting workers and the marginalized sectors can contribute to enhancing discussions, debates and policy framework formulation particularly with regard to post MDG, possible impact of ASEAN integration, development justice and climate change adaptation.</t>
  </si>
  <si>
    <t>Jeunes Volontaires pour l'Environment Nepal</t>
  </si>
  <si>
    <t>JVE Nepal</t>
  </si>
  <si>
    <t>Poverty Eradication, Food Security and Nutrition/ Sustainable Agriculture, Water and Sanitation, Employment, Decent Work and Social Protection, Youth, Education and Culture, Health and Population Dynamics, Energy, Sustainable Development Financing, Climate Change, Disaster Risk Reduction, Forests and Biodiversity, Gender Equality and Women's Rights, Conflict Prevention, Post Conflict Peace Building and the Promotion of Durable Peace</t>
  </si>
  <si>
    <t>• To participated at Asia Pacific Consultation Meeting 2012
• To participation at UNCCC Rio +20.</t>
  </si>
  <si>
    <t xml:space="preserve">• Youth empowerment and volunteering.
• Environmental education. 
• Access to socio-economic, cultural rights and Justice.
• Access to resources and biodiversity conservation 
• Arising awareness regarding Health (HIV/AIDS/STI/SRH), reproductive and their positive effect and conducting program by making adjustment with the local authority for the conduction of such program.
• Poverty alleviation and sustainable development (renewable energy, etc.) by Conducting various program in the communities.
• By conducting various program for helpless, needy &amp; Orphan Child.
</t>
  </si>
  <si>
    <t>Jeunes Volontaires pour l'Environment Nepal (JVE NEPAL) is service oriented non-government organization with the aim of providing environment education, sustainable development, poverty alleviation social &amp; economic justice, health &amp; education service, providing equal access to the Adults/ Youth &amp; women and backward communities. JVE-NEPAL registered in District Administration Office Kathmandu and Society Welfare Council Nepal.</t>
  </si>
  <si>
    <t>Putalisadak, Kahtmandu</t>
  </si>
  <si>
    <t>http://www.jvenepal.org.np</t>
  </si>
  <si>
    <t>info@jvenepal.org.np</t>
  </si>
  <si>
    <t>JVE Nepal foucs is environment education, sustainable development, poverty alleviation social &amp; economic justice, health &amp; education service, providing equal access to the Adults/ Youth &amp; women and backward communities.</t>
  </si>
  <si>
    <t xml:space="preserve">PREVIOUSLY ACTIVITIES:
• Campaing on WAKE UP CALL NEPAL
• Child Protection Project In Nepal
• CAMPAIGN ON Global ACTION DAY for the ERADICATION OF PROVERTY
• HIV/AIDs Awareness Programm in School Level in Nepal.
• Climate Change Awareness Programm in Nepal 
• Youth and Women empowerment Project 
• Youth empowerment and Volunteering Programme
• Petition on WEB to secure up to $500 million to de-risk OFF GRID CLEAN ENERGY to World Bank.
• Campaing on EARTH DAY 2013
• Petition Letter of Enactment of proposed International Monetary Fund (IMF) Legislation to Congressman John Boehner Speaker of the House of U.S. Representatives 1011 Longworth H.O.B. Washington, DC 20515 
• Petition letter of JOINT STATEMENT Human Rights for All Post-2015 10 December 2013 
• Livestock Development Project in Nepal
</t>
  </si>
  <si>
    <t>Dineshwar Chaudhary</t>
  </si>
  <si>
    <t>Putalisadak, Kathmandu</t>
  </si>
  <si>
    <t>mikedinesh@gmail.com</t>
  </si>
  <si>
    <t>This is Dineshwar Chaudhary from Nepal and also I am indigenous group and proven dynamic &amp; enthusiasm with experiences in sustainable development, Agriculture, Climate change, Child care, Education, Sexual and Reproductive Health and Rights including HIV/AIDs, Entrepreneurship and Enterprise Development as well as Policy and Strategy from the Gender and Youth Perspectives and sustainable environmental issues working in this field for more than 10 years in National and Local Level of different social organizations. Currently, I am Founder/ CEO of Jeunues Volontaires Pour L’ Environment Nepal (JVE Nepal).
I am member of Green Economy Working Group of Federation of Young European Greens (FYEG) as working on making Policy making and coordinating with other European Green Organizations.
I have effectively managed over the past three years’ comprehensive youth focused programme for child &amp; youth and inclusive Sustainable Development &amp; Environment focused programmes for climate change, green economy and agriculture. And I have participated more than 10 international conferences and Regional Consultation Meetings. Also I have taken paper presentation on CLIMATE CHANGE: Livelihoods, Adaptation and Employment from a NEPAL Perspective of Civil Society Workshop on Sustainable Development &amp; Future Climate Politics in India 2014.</t>
  </si>
  <si>
    <t xml:space="preserve">• To participated at Asia Pacific Consultation Meeting 2012
• To participation at UNCCC Rio +20. 
</t>
  </si>
  <si>
    <t>Poverty Eradication, Food Security and Nutrition/ Sustainable Agriculture, Water and Sanitation, Employment, Decent Work and Social Protection, Youth, Education and Culture, Health and Population Dynamics, Energy, Climate Change, Forests and Biodiversity, Gender Equality and Women's Rights, Conflict Prevention, Post Conflict Peace Building and the Promotion of Durable Peace</t>
  </si>
  <si>
    <t>I can learn many new ideas and get valuable experiences from experts and participants. I am also equally looking forward to the opportunity of sharing of my experiences.</t>
  </si>
  <si>
    <t>Community Healthy Advocacy Network At Nation (CHANAN)</t>
  </si>
  <si>
    <t>CHANAN</t>
  </si>
  <si>
    <t>Youth, Education and Culture, Human Rights, Gender Equality and Women's Rights, Conflict Prevention, Post Conflict Peace Building and the Promotion of Durable Peace</t>
  </si>
  <si>
    <t>Participated in ESCAP in Nov 2014</t>
  </si>
  <si>
    <t xml:space="preserve">Goals
• To organize youth and women into groups and build their capacity so that they can play vital role as “Change Agent” for bringing sustainable change in their communities
• To organize women and youth into groups to take collective action for their human rights and social change
• To develop linkage and networking among between women, youth and likeminded institute to resolve their issues and sustainable change in their lives 
• To sensitize policymakers and society at large about their concerns through theatre, media, dialogue, trainings, session, workshops, seminars, programs etc. 
</t>
  </si>
  <si>
    <t xml:space="preserve">Introduction
Community Healthy Advocacy Network At Nation (CHANAN) is a registered organization under the society registration act 1860. CHANAN aims to highlight the Human Right Issues of Women and Youth as this profile group of society found to be neglected and disregarded of their contributions and strengths. There is lack of involvement of youth and women in decision / policy making as well as lack of education / awareness regarding health, social and legal and Human right issues, while discriminatory laws and social customs against women hinders them to enhance their self growth and enjoy equal status in the society. 
Vision 
A Society where Women’s and Youth Rights are respected and Recognized 
Mission
The mission of CHANAN is to improve the status of youth and women and to enable them to equally and actively participate in planning, management, decision / policy making and execution of their plans without any biases of gender, religion, age, status, language and class.
</t>
  </si>
  <si>
    <t>House # E-489, C- Main Nishat Road</t>
  </si>
  <si>
    <t>www.chananpk.org</t>
  </si>
  <si>
    <t>chananpk.org@gmail.com</t>
  </si>
  <si>
    <t>+92 42 37164911</t>
  </si>
  <si>
    <t xml:space="preserve">Focusing Area
• Human Rights focusing on Women Rights and Gender
• Fundamental Human Rights and Democracy
• Socio-Religious, Inter-Faith Harmony and Peace
• Health / Reproductive Health
• Education (Informal and non formal / Skills Building 
</t>
  </si>
  <si>
    <t xml:space="preserve"> Awareness Raising
 Group Formation and Capacity Building
 Referral System / Linkages Development / Networking 
 Documentation (film, publications, documentaries etc.)
 Advocacy 
</t>
  </si>
  <si>
    <t>Alyas Rahmat</t>
  </si>
  <si>
    <t>alyasrahmat@yahoo.com</t>
  </si>
  <si>
    <t>I am engage in the social field from 1999 almost 10 years ago, when I was a student of class 10th. I have worked with many organization as volunteer and leading my organization CHANAN from 2006. I am struggling for human rights especially for youth and women right in Pakistan, focusing of the human rights of domestic workers.</t>
  </si>
  <si>
    <t>Employment, Decent Work and Social Protection, Youth, Education and Culture, Human Rights, Gender Equality and Women's Rights, Conflict Prevention, Post Conflict Peace Building and the Promotion of Durable Peace</t>
  </si>
  <si>
    <t>my contribution would be the utilization of my experiences for the empowerment of youth and women in grass root communities.</t>
  </si>
  <si>
    <t>Feto iha Kbiit Servisu Hamutuk</t>
  </si>
  <si>
    <t>FKSH</t>
  </si>
  <si>
    <t>- In 2012 I attended CSW 57 in New york. It was funded by APWLD
- In National level, I participated Gender responsive budgeting and how to promote women participate in politic.</t>
  </si>
  <si>
    <t xml:space="preserve">
FKSH’s mission is to work with rural women, Young women and youth to promote their leadership in the community and income generating so they can contribute something meaningful to their own development, especially with those women marginalized from access to resources and services because they live in isolated areas.</t>
  </si>
  <si>
    <t xml:space="preserve">Feto iha Kbiit Servisu Hamutuk (FKSH) means Empowering women is a local women’s NGO working to build the capacity of rural women’s an youth in Timor Leste. FKSH was Founded in August 2002, by four young women. FKSH has been a member of the REDE women’s network and NGO Forum since its inception.
</t>
  </si>
  <si>
    <t>Rua Bebora, Dili, Timor-Leste</t>
  </si>
  <si>
    <t>www.fkshtimorleste.org</t>
  </si>
  <si>
    <t>fksh_timor@yahoo.com.au</t>
  </si>
  <si>
    <t>+670 77444410</t>
  </si>
  <si>
    <t>Women, young women and youth</t>
  </si>
  <si>
    <t>- Women economic empowerment: Facilitate trainings on Leadership and small business management and advocacy
- Youth skills development: Facilitate trainings on Leadership, life skills, gender based violence.</t>
  </si>
  <si>
    <t>Gizela Da Cruz De Carvalho</t>
  </si>
  <si>
    <t>I am represent women's organization who strugle for gender equality and as coomitte for national women's conggress, FKSH as a member of women organization.</t>
  </si>
  <si>
    <t>- I participated CSW 57 in new york
- Gender responsive budgeting working group
- Campaigns</t>
  </si>
  <si>
    <t xml:space="preserve">- engage with UN agencies and Member States on the Post-2015 as well as other development related issues/processes, raise the voice of grassroots and peoples' movements to advance development justice that address the inequalities of wealth, power and resources.
- Participate any campaign and give endorsement to the statements related to women's right.
</t>
  </si>
  <si>
    <t>sober recovery treatment and rehabilitation center</t>
  </si>
  <si>
    <t>SRTRC</t>
  </si>
  <si>
    <t>NEPAL</t>
  </si>
  <si>
    <t>DRUG/ALCOHOL,HIV/AIDS</t>
  </si>
  <si>
    <t>ATEND PYSCHO SOCIAL CARE &amp; SUPPORT FOR CHILDERN AND ADOLCENT IN ISRAEL COORDINATION WITH UNAIDS.</t>
  </si>
  <si>
    <t>TO PROVIDE TREATMENT TO THE VICTIM OF DRUG/ALCOHOL ADDICTION...TO PROVIDE AWARENESS PROGRAM TO THE COMMUNITY FOR DRUG AND HIV..COUNSELLING AND SO ON..</t>
  </si>
  <si>
    <t>SRTRC IS NON GOV,NON PROFIT CO-ED REHABILITATION CENTRE ESTABLISHED IN 2009.IT ALSO PROVIDES COUNSELLING AND SUPPORT TO THE VICTIM OF HIV/AIDS.OUR STRENGTH LIES IN INDIGENOUS MODEL OF TREATMENT THAT INCLUDES AN OPTINUM BLEND OF EASTERN DISCIPLINE AND WESTERN PHILOSOPHY.OUR TREATMENT IS AIMED AT HEALING THE MIND,BODY AND SOUL...</t>
  </si>
  <si>
    <t>jorpati,ktm,nepal</t>
  </si>
  <si>
    <t>www.soberecovery.org</t>
  </si>
  <si>
    <t>soberecovery@gmail.com</t>
  </si>
  <si>
    <t xml:space="preserve">*Non- discriminatory,support and treatment for the victim of addiction and hiv/aids.
*we strive to ingrain in our clients that even though this disease cannot becured,it can be controlled and people can live a normal,fulfilling and spritually aware life.
*we aspire for all our clients to be spritually reborn.
</t>
  </si>
  <si>
    <t xml:space="preserve">- Generate public awareness about hazards brought upon by addiction.
- Treat the victim to whom our message arrived too late or was ignored as rhetoric.
-Provide life sustaining training and skills enabling recovering addict to become a contributing member of the family and society as awhole.
</t>
  </si>
  <si>
    <t>Tsering Wangdu</t>
  </si>
  <si>
    <t>kathmandu</t>
  </si>
  <si>
    <t>...My name is Tsering wangdu and i live in kathmandu and i complete A level .and i am former drug user and now clean for 8 yrs.
i am serving my best to all the victim around me with fullest effort and honesty. i am now founder/director of SRTRC..
i always belieiving on trying new thing which is for the good sake of our clients.</t>
  </si>
  <si>
    <t>well it was awesome,the whole mangement and trainer are all experts and the program is so well managed..i learn a lot of new thing there,where now i am using in my daily routine..
and now i am sharing my experience what i learn from that workshop..</t>
  </si>
  <si>
    <t>addiction,hiv/aids</t>
  </si>
  <si>
    <t>well i am expecting a lot of new thing to learn from the Region CSO Engagment with the UN system so that i can contribute towards the society.</t>
  </si>
  <si>
    <t>SAWERA</t>
  </si>
  <si>
    <t>Food Security and Nutrition/ Sustainable Agriculture, Water and Sanitation, Sustainable Development Financing, Human Rights, Disaster Risk Reduction, Gender Equality and Women's Rights, Conflict Prevention, Post Conflict Peace Building and the Promotion of Durable Peace</t>
  </si>
  <si>
    <t xml:space="preserve">Education as Long Term Investment
1. To strategically improve the quality of life of communities of FATA through improving the literacy rate through inputs to improve quality and outreach of Education, especially for women.
2. To enhance community capacities to agree to and get involved in literacy and educational activities 
Livelihood and Income Generation
3. To improve the outreach and exposure of women through supporting them in income generating activities
4. To develop personal skills of human that build self-respect, self-reliance and self- confidence.
Health and Active Living
5. To established community health centers for local communities and conducting free medical camps in the area.
6. To educate disables specially females and established technical centers for them.
7. To provide potable water for local people, Solid waste disposal, water supply, sanitation and mass awareness.
Mobilization for Peace and Development
8. To create awareness amongst public through Social Mobilization and community level awareness rising programs and advocacy.
9. To develop linkages with Govt: department, Line Department, Non-Govt: Organization and donors for the development purposes.
Disaster Risk Reduction 
10. To mobilized and motivate at high risk communities regarding hazard through strong mobilization and precautionary measurements.
11. To create linkages with DDMA. PDMA and provide trainings on DRR to community and Govt: authorities. 
</t>
  </si>
  <si>
    <t>SAWERA is women leading NGO working in Federally Administrated Tribal Areas in particular and in KP in general. The inspiration behind the establishment of SAWERA is when some like-minded educated women of FATA to-gathered &amp; think about the developmental interventions and feel that marginalized portion are repeatedly ignored by authorities. The outcome of these deliberations and efforts was the creation of SAWERA in the year 2004. SAWERA is a voluntary not-for-profit organization dedicated to social &amp; economic development with due regard for gender mainstreaming and social protection, specially focusing the backward areas &amp; marginalized portion of the communities like women and children. The founding members have got rich experience in social engineering, participatory development, disaster management, and gender mainstreaming and poverty alleviation initiatives through resource management in a systematic approach.</t>
  </si>
  <si>
    <t>House#113, Street#05, Sector Q, Shaikh Maltoon Town, Mardan, KP</t>
  </si>
  <si>
    <t>www.facebook.com/sawera.pk</t>
  </si>
  <si>
    <t>sawera.nwfp@gmail.com</t>
  </si>
  <si>
    <t>Women, children, disabled and poor communities</t>
  </si>
  <si>
    <t xml:space="preserve">Program Activities/Projects carried out by SAWERA are as under:
1. Emergency Livelihood &amp; Health Assistance for Conflict Affected IDs living in Peshawar Valley, Khyber Pakhtunkhwa, Pakistan.
2. Emergency livelihood assistance for conflict affected FATA IDPs women living at host communities at Peshawar District
3. “Act of Chang” Peace Building Project at Mohmand and Khyber Agency (Pilot Project) 
4. Integrated Humanitarian Assistance for flood affected populations towards livelihood restoration,, WASH, DRR and meeting early recovery needs in District Charsadda Khyber Pakhtunkhwa Province of Pakistan.
5. Provision clean Drinking water &amp; Sanitation facility for flood affected communities &amp; Disaster Risk Reduction. 
6. Provision of IT Education to through establishment of IT Centers. 
7. Women Rights Education through capacity building 
8. Laying Grassroots Foundation for FATA Reforms 
9. Rights awareness through Seminars, awareness sessions and Community Meetings 
10. IT Education for FATA Students 
Ongoing works/projects
1. Emergency Livelihood &amp; Health assistance to the conflict affected FATA IDPs
Funder CARE International under DFATD/IHA
The project addressing immediate household income and livelihood needs of the most vulnerable off-camp IDPs and host community residents in Peshawar districts through cash-based interventions. Support to help increase access to humanitarian assistance, for vulnerable IDPs in host communities will be extended through coordination and advocacy with the relevant stakeholders and will include a significant emphasis on ensuring IDPs are registered and eligible to receive humanitarian assistance. In order to do no harm and mitigate tensions and conflict arising from targeting only IDP beneficiaries, a benchmark of 70% IDPs and 30% host community members benefited, as per SAWERA focus to cover 100% women groups and ensure the livelihood restoration of the IDPs and host families women at the targeted union councils.
Because the situation remains unpredictable and security potentially volatile in areas, the project must remain flexible to respond to urgent needs arising from IDP movements as well extending support to bolster and strengthen existing services and community capacities for the protracted IDP caseload.
</t>
  </si>
  <si>
    <t>Noorzia</t>
  </si>
  <si>
    <t xml:space="preserve">1. Ms Noorzia Afridi
Ms Noorzia belong to Federally Administrated Tribal Areas-FATA, in 2008 she is awarded USAID scholarship under “Opportunity for FATA and Balochistan students” and she completed her Master in Business Administration with major in human resource management, she served SAWERA from its anticipation and got rich experience in leadership management, effective planning and implementation, an addition she enthusiastically observing the women rights status and violence against women at KP and FATA. 
In 2011 she is selected to present the paper “Women Status at Tribal Belt” at the united state to elaborate the issues facing by women, impact of war on women as well as way forward for women empowerment. 
She is one of the founder member and currently serving Society for Appraisal &amp; Women Empowerment in Rural-SAWERA as Chief Executive Officer, she look after the overall organization management, policy making and organization culture development, organizational growth for effective planning and management etc. 
</t>
  </si>
  <si>
    <t>SAWERA working with women at tribal region of Pakistan and its all efforts contributed to women.</t>
  </si>
  <si>
    <t>Poverty Eradication, Food Security and Nutrition/ Sustainable Agriculture, Water and Sanitation, Youth, Education and Culture, Human Rights, Disaster Risk Reduction, Gender Equality and Women's Rights, Conflict Prevention, Post Conflict Peace Building and the Promotion of Durable Peace</t>
  </si>
  <si>
    <t>SAWERA will be provide any possible support to contribute to regions CSO engagement with the UN system.</t>
  </si>
  <si>
    <t>Voluntary Service Overseas</t>
  </si>
  <si>
    <t>VSO</t>
  </si>
  <si>
    <t>Papua New Guinea</t>
  </si>
  <si>
    <t>VSO is a member of Beyond 2015, a Regional CSO Engagement Mechanism for Asia-Pacific-Gender Group. VSO has been a key player in the CSW 2013, 2014 and the UN General Assembly in 2013; intergovernmental dialogue on the Post 2015. 
Since January, members of staff have been selected as members of the selection committee and have spoken at events advocating for health, education and gender equality. VSO is represented at the Africa Financing for Development, EU dialogue on Post 2015.
More recently, VSOPNG was represented by one of our volunteers at the intergovernmental negotiations Post-2015 development agenda held March 23-25, 2015, in New York.
VSOPNG is a key implementer of the on-going UNDP project on “review and mapping of existing interventions on family and sexual violence”.</t>
  </si>
  <si>
    <t>Our mission is to bring people together to fight poverty. Putting ‘people first’ at the centre stage of our work in 34 of the world’s poorest countries, we contribute to change from the ground up by giving people an opportunity to volunteer within and outside their communities to become drivers of change and shape their own development to achieve lasting change. 
We define poverty as a denial of basic services that everyone, regardless of birth, gender or nationality, deserves access to:
A quality, inclusive education
A high standard of safe healthcare
A reliable source of food and income
Freedom and a voice in decisions that affect their own lives</t>
  </si>
  <si>
    <t>VSO is the world’s leading international development organisation that works through volunteers. VSO’s vision is for a world without poverty. Our work revolves around four development areas: health, participation and governance, secure livelihoods and education.
We work in the countries that are the least developed members of our global community; as well as with groups and pockets of people unfairly excluded from the financial and social gains attained by other parts of their society.
VSO continually assesses its portfolio of programmes and partnerships, committed to working with, and embedding volunteers in, the communities where we stand the best chance of making a substantial, long-term impact.
Our volunteers work with communities, sharing skills and ideas and collaborating on innovative approaches to reducing poverty, every day of the year. VSO is in the fight against poverty and inequality for the long haul.
The nature of our work, through volunteering and partnerships, means that we are able to deliver impacts that are sustainable and owned by the communities in which they take place. 
VSO has been active in Papua New Guinea (PNG) for 54 years. We deliver relevant and cost-effective programmes that fight poverty around the world. VSO is one of few organisations in PNG with Designated Aid Status.</t>
  </si>
  <si>
    <t>VSO PNG, PO BOX 1061, Madang, Madang Province, Papua New Guinea</t>
  </si>
  <si>
    <t>vsopng@vsoint.org</t>
  </si>
  <si>
    <t xml:space="preserve">VSO manages a number of health and gender programmes in PNG where professionally trained and educated, experienced, and highly skilled volunteers work with partners in Provincial hospitals, Provincial AIDS committees, local NGOs and communities. 
VSOPNG's Education programme focuses on teacher training and early years education. Successes include the SMS story project which enabled teachers working in the remotest areas to receive teaching aids via SMS. VSOPNG has worked with the National Department for Education to develop the newly published teacher training curriculum for secondary schools.
The Health programme works with people living with HIV and AIDS, maternal health, nutrition, neo-natal health and nurse training. We have volunteers placed within provincial hospitals and training institutions. 
The Gender Programme addresses violence against women and girls, gender inequality and women's empowerment in local level government. VSOPNG is currently implementing 'Addressing Family and Sexual Violence in PNG' project and have recently signed a contract with EU donor to continue this work. Our work focuses on prevention and increasing access to quality treatment and care. We have volunteers placed to establish Family Support Centres at Provincial level and also within the community to support prevention strategies and changing behaviour and attitudes.
VSO’s approach to capacity building is transfer of skills through volunteers. This has a sustainable impact on the local organisation as over time they will have improved capability to carry out their work themselves. 
</t>
  </si>
  <si>
    <t>Our current strategy focuses on strengthening the capacity of our development partners (government and non-governmental) to improve the quality, delivery and access of services, mainly in the area of education and health.
Our main priority in education is to support the implementation of universal basic education so that all children in PNG complete nine years of free, quality education. We support the quality of education and education management in elementary, primary and secondary schools. We work alongside national and provincial level divisions of education, schools, teacher training institutions and standards officers. Our volunteers are working to support in-service and pre-service teacher training across a range of universities and teacher training colleges. VSO is becoming more involved in national policies and curriculum development and the inclusion of children and young people with disabilities in mainstream education.
In Health our aim is to increase access to quality health services, particularly sexual and reproductive health. Our volunteers are working with Provincial AIDS Councils to ensure the coordination of relevant responses and also to enhance national monitoring of sexually transmitted infections and the HIV epidemic. We have recently expanded into nutrition and neo-natal health and will have volunteers placed within Provincial hospitals and nurse/midwife training institutions.
VSO Papua New Guinea has developed partnerships and programmes to support the national response to mitigate the impact of family and sexual violence. Focusing on the prevention and treatment of sexual violence, these programmes also support the coordination and integration of services at national and provincial level.
Severe gender inequality exists in PNG. Women and girls are disadvantaged in numerous ways, mother and child mortality is high and educational enrolment rates for girls are low. So, addressing gender inequity is at the core of our work in health and education.
We also address gender inequality through our advocacy work to increase women’s participation and influence in political life and decision-making forums in PNG. Our volunteers are working with national women’s groups and women’s rights organisations, helping to build their capacity to support the participation and influence of women in public life.</t>
  </si>
  <si>
    <t>Catherine Bedford</t>
  </si>
  <si>
    <t>c/o VSOPNG, PO BOX 1061, Madang, Madang Province, Papua New Guinea</t>
  </si>
  <si>
    <t>acecaff@hotmail.com</t>
  </si>
  <si>
    <t>I am a Mental Health Nurse by profession who has specialised in Child and Adolescent Mental Health for the past 15 years. I have worked within a number of settings in inner cities in the UK including Youth Offending, Children's Social Services, Adolescent Drug and Alcohol Services, Specialist Family Support and have gained experience and specialism within areas of self harm, domestic and sexual violence, gender inequality, dual diagnosis, parenting strategies, child protection and family interventions. 
My previous role was as clinical manager of a Specialist Family intervention service in London, UK. I am a trained Systemic Practitionner.
My current role as Interim Family Support Centre Coordinator in Modilon Hospital, Madang, PNG involves capacity building local staff and insitution to deliver quality treatment services for survivors of family and gender violence. My role also includes having developed and facilitating the Family and Sexual Violence Action Committee in Madang in which organisations come together to coordinate Madang's response to family and gender violence.</t>
  </si>
  <si>
    <t>As part of VSOPNG's Gender programme I have supported the on-going UNDP project on “review and mapping of existing interventions on family and sexual violence” where possible.</t>
  </si>
  <si>
    <t>I have worked within VSOPNG's Gender programme for 18 months and have seen the programme develop and grow as we learn and gain experience in this field. We have developed ideas and a core programme approach which can be shared with other CSO's in the field. As we focus on cross-provincial medical and psycho-social model of intervention for survivors of family and gender violence as well as linking to preventative services and a community response we are aware that we can also learn from others in this field. A radical joint response to gender inequality and violence in PNG is what is needed to address these epidemic levels of violence against women and girls to achieve sustainable behavioural and attitudinal change.</t>
  </si>
  <si>
    <t>Naz Male Health Alliance</t>
  </si>
  <si>
    <t>NMHA</t>
  </si>
  <si>
    <t>UNDP</t>
  </si>
  <si>
    <t>IGM</t>
  </si>
  <si>
    <t xml:space="preserve">NMHA envisions a society where all people can live with dignity, self respect, social justice and wellbeing. NMHA will strive for the advancement of the social and health needs of marginalized males and Transgender by supporting the development of community-led health and social interventions along with advocating for social justice, equity, health and well-being.
</t>
  </si>
  <si>
    <t>NMHA is the first ever non-governmental technical support agency in Pakistan that exists to improve the sexual health, welfare and human rights for males who have sex with males (MSM), Transgender (TG) and sexual minorities and their partners. It does this by advocating for sexual, welfare and human rights, developing policies on these issues and provides technical, financial and institutional support to MSM networks, groups and organisations across Pakistan.</t>
  </si>
  <si>
    <t>Plaza No. 65, Block F, Punjab Cooperative Housing Society, Lahore Cantt</t>
  </si>
  <si>
    <t>www.nmha.org.pk</t>
  </si>
  <si>
    <t>info@nmha.org.pk</t>
  </si>
  <si>
    <t>. Reduce the vulnerability of HIV among MSM and TG in Pakistan
. Cultivate the leadership skills in LGBT community to empower them to start LGBT movement in the country</t>
  </si>
  <si>
    <t>. HIV prevention activities among MSM and TG population 
. Advocacy with Government and Media on sensitive issues
.</t>
  </si>
  <si>
    <t>Muhammad Osama</t>
  </si>
  <si>
    <t>muhammad.osama@nmha.org.pk</t>
  </si>
  <si>
    <t>Muhammad Osama is working as a Country Program Manager at Secretariat office of NMHA, Lahore. He is responsible to provide day-to-day management of the country office and its staff, ensuring that personal work plans are developed and implemented, along with the effective functioning of the office in meeting its goals, objectives and deadlines. Also day-to-day management and development of the MSM technical assistance services provided by agency. To supervise the MSM community-based HIV service project as planned, and develops a strategy for supporting the scale up of the number of these CBOs in the country. Also to provide assistance and guidance related to project to CBOs/ Networks/ Groups working on similar issues and on Humran Rights of LGBT in Pakistan</t>
  </si>
  <si>
    <t>Hence, NMHA is already working with the collaboration with UNDP and implementing UNDP Project in Pakistan, We have participated in several Project meetings. On top of that NMHA have participated in IGM as well.</t>
  </si>
  <si>
    <t>Consortium or a centralized body could be formed at a National level of all CSOs who would address the issues centrally to UN and make recommendations to stream line the gaps and rectification solutions.</t>
  </si>
  <si>
    <t>Participatory Research Action Network- PRAN</t>
  </si>
  <si>
    <t>PRAN</t>
  </si>
  <si>
    <t>Poverty Eradication, Food Security and Nutrition/ Sustainable Agriculture, Employment, Decent Work and Social Protection, Youth, Education and Culture, Health and Population Dynamics, Sustained and Inclusive Economies, Sustainable Development Financing, Global Partnership for Achieving Sustainable Development, Human Rights, Regional and Global Governance, Climate Change, Gender Equality and Women's Rights, Rule of Law and Governance</t>
  </si>
  <si>
    <t>No accreditation, PRAN is Secretary of International Food Security Network (ISFN), Bangladesh Chapter</t>
  </si>
  <si>
    <t>We have participated in Global thematic consultation on governance and the post-2015 framework organized by UN Human Right Commission in Johannesburg, South Africa in 2013 UNFCCC Meeting in Doha, Qatar.</t>
  </si>
  <si>
    <t>As a policy Advocacy Organization, PRAN Objective is to development alternatives to strengthen people's initiative by promoting , human rights and democratic culture, economic rights, Climate Resilience, responsive governance, economic justice and sustainable livelihoods issues to through , human rights and democratic culture through linking, mobilization and alliance building in local, national and international level.</t>
  </si>
  <si>
    <t xml:space="preserve">PRAN is a a non-governmental and non-partisan Policy Research &amp; Advocacy Organization (RPA)’ led by a group of Civil Society activities’ in Bangladesh. PRAN has been searching for development alternatives to strengthen people's initiative by promoting human rights, economic rights, Climate Resilience, governance, trade justice and sustainable livelihoods. The organization is working to ensure participatory governance processes, strengthening civil society group, ensuring a linkage in research to policy practices, watching the progress of the Millennium Development Goals in Bangladesh. , In 2004 some innovative and enthusiastic social and cultural activist from different sectors of the society established the organization in southern part of Bangladesh. The members of the organization are highly experienced in the development sector. Personally all are playing a strong role to reduction of social tension, injustice, and poverty from the society. The aim of alleviating poverty, it focused on integrated development of the organized participants including their human, skill and economic development through a right based manner. PRAN has been playing an important role for the economic development of rural livelihoods. According to the organization’s policy, special emphasis is given on women’s participation and in building poor people’s capacity towards disaster risk reduction and climate resilience. Networking at various levels and policy advocacy are the important areas of PRAN’s programme implementation approach. Accordingly, campaign, lobbying and policy advocacy activities have been undertaking jointly with the social organization formed at local level and with the national level platforms. With deepening its experience and considering the development context, organization has adopted necessary changes in its programmes and working approaches. The organization’s main drive is ensuring rights of the poor and marginalized, good governance and sustainable livelihood development through promoting people’s participation at all levels of the state and society, accountability, capacity development and access to resources. PRAN currently implements 5 thematic programs in achieving its goal. Thematic programs are 1. Rural livelihoods, 2. Human rights and Social justice, 3. Ecological and Economic Justice, 4. Responsive Governance, and 5. Knowledge Management. 
</t>
  </si>
  <si>
    <t>House 5, Road 30, Housing Estate, Maijdee Court, Noakhali-3800, Bangladesh</t>
  </si>
  <si>
    <t>www.pranbd.org</t>
  </si>
  <si>
    <t>pranbd@gmail.com</t>
  </si>
  <si>
    <t>In terms of themes -- 1) Local Governance; 2) Global Finance ans Public Finance 3) Climate Change, Agriculture, Food 4) Essential Services and Natural Resources 5) Human Rights and Justice
In terms of Institutions and Processes -- 1) Government of Bangladesh; 2) United Nations; 3) International Financial Institutions; 4) Regional and Sub-regional Intergovernmental Processes; 5) Press</t>
  </si>
  <si>
    <t>Community Group Formulation
Research and Advocacy,
Preparation of Educational Materials,
Development of Policy Positions and Platforms and Consensus Building, Media and Communications
Lobby and Dialogues
Actions and Mobilizations</t>
  </si>
  <si>
    <t>Nurul Alam Masud</t>
  </si>
  <si>
    <t>House 5, Road 30, Housing Estate, Maijdee Court, Noakhali, Bangladesh</t>
  </si>
  <si>
    <t>nurulalam.masud@gmail.com</t>
  </si>
  <si>
    <t>I am the Chief Executive of Participatory Research Action Network- PRAN and also National Secretary of Food Security Network (Khani), Bangladesh and Coordinator of South Asia Youth on Climate, Agriculture and Water. 
I have post graduation degree Master of Political Science and having a Diploma on Peace and Nonviolence Approach in Development from University of Rhode Island, USA. 
I have 16 years of working experience in Development field and have been working with many National and International organization; having expertiese is in youth, human rights, Global governance, gender, peace, local governance, and participatory democracy, Campaign and social movements and other development issues. 
I have joined a series of international events in USA, UK, Denmark, Philippines, Malaysia, Indonesia, South Africa, Germany, Qatar, India, Tunisia, Ethiopia and many others country. 
I am also performing as District Secretary of a CSO Network Campaign for Good Governance (SUPRO) network and Campaign Secretary of Democratic Budget Movement (DBM) in Bangladesh. 
I have conducted some research work, `In search in effective tools to protect asset erosion of resource poor in Coastal Noakhali; Danish International Development Agency (DANIDA) and PRAN, 2011.; `State of Agriculture 2010-11’ by PRAN and Oxfam International; `Situation Analysis of Kash Land management and public distribution system in the Char area of Noakhali in Bangladesh; by PRAN and Oxfam International, 2009; `Fact finding the violence against women in rural area of Coastal Noakhali’ by Action Aid Bangladesh and NRDS, 2006, etc</t>
  </si>
  <si>
    <t>I have been participated in UNFCCC COP meeting in Doha, Qatar in 2012; Global thematic consultation on governance and the post-2015 framework, framework organized by UN Human Right Commission in Johannesburg, South Africa in 2013 and also participated in 10th International Conference of National Human Rights Institutions ` Business and Human Rights, and the role national institutions’ in Edinburgh, Scotland in 2010.</t>
  </si>
  <si>
    <t>Food Security and Nutrition/ Sustainable Agriculture, Youth, Education and Culture, Sustained and Inclusive Economies, Sustainable Development Financing, Global Partnership for Achieving Sustainable Development, Regional and Global Governance, Climate Change</t>
  </si>
  <si>
    <t>I can contribute especially input for AP RCEM documents regarding governance, equality, economic justice, sustainable financing in development, and public participatory system on monitoring of post 2015 process.</t>
  </si>
  <si>
    <t>Ugoku/Ugokasu (GCAP Japan)</t>
  </si>
  <si>
    <t>GCAP Japan</t>
  </si>
  <si>
    <t>Poverty Eradication, Sustained and Inclusive Economies, Macroeconomic Policies, Means of Implementation, Human Rights</t>
  </si>
  <si>
    <t>UNDESA and UNNGLS</t>
  </si>
  <si>
    <t>2010 UN MDGs Review Summit, 2013 UN MDGs Special Event, side events of 2014 UN General Assembly</t>
  </si>
  <si>
    <t>Policy advocacy for the government of Japan to take a right policy to achieve MDGs, poverty eradication, and ensuring human rights and dignity. 
Raise awareness on global poverty among civil society and general public and organize public mobilizations to raise our voices.</t>
  </si>
  <si>
    <t>Ugoku/Ugokasu was established in 2009 succeeding to dissolved "Hottokenai Campaign" that was the national coalition of GCAP. It has more than 73 member organizations working for international development. After its establishment, it lead a series of advocacy campaigns, as well as Stand Up Take Action campaign. It is the national body of Beyond 2015, as well as action/2015, in Japan</t>
  </si>
  <si>
    <t>3rd Fl West, Maruko Bldg,</t>
  </si>
  <si>
    <t>http://www.ajf.gr.jp (Japanese)</t>
  </si>
  <si>
    <t>office@ugokuugokasu.jp</t>
  </si>
  <si>
    <t xml:space="preserve">Advocacy for the government of Japan and related public organizations
Advocacy for private sector and foundation to take right policies to achieve MDGs
</t>
  </si>
  <si>
    <t>advocacy for Japanese government and related organizations, as well as private sector, to eradicate global poverty and achieve MDGs. Currently, we are focusing on Post-2015 / SDGs agenda, advocating to make it better one for the new era from 2015-2030. 
Public mobilization involving grass-roots people to raise voices to eradicate poverty in Japan and the world.</t>
  </si>
  <si>
    <t>Katsuji Imata</t>
  </si>
  <si>
    <t>+3rd Fl, Maruko Bldg, 1-20-6 Higashi-Ueno, Taito-ku, Tokyo 110-0015</t>
  </si>
  <si>
    <t>Mr. Katsuji Imata is the president of Ugoku/Ugokasu since July 2014. Before participating in Ugoku/Ugokasu, he worked as deputy secretary general and then acting secretary general of CIVICUS since 2007. He was the co-founder of Japan CSO Network.</t>
  </si>
  <si>
    <t>Various meetings of the UN and related organizations with civil society.</t>
  </si>
  <si>
    <t>Poverty Eradication, Sustainable Development Financing, Human Rights, Regional and Global Governance</t>
  </si>
  <si>
    <t>coordinating Japanese civil society on global issues especially global poverty, inequality and development.</t>
  </si>
  <si>
    <t>National Fisheris Solidarity Movement</t>
  </si>
  <si>
    <t>NAFSO</t>
  </si>
  <si>
    <t>SriLanka</t>
  </si>
  <si>
    <t>Conflict Prevention, Post Conflict Peace Building and the Promotion of Durable Peace</t>
  </si>
  <si>
    <t>ECOSOC, No accreditation</t>
  </si>
  <si>
    <t>UN CSW meeting to engaging women rights work,
UN human right council meetings and send the document related land garbing and the militarization.
FAO guide lines preparation for sustainable fisheries,
Guide line preparation and adoption for the land and the tenure rights.</t>
  </si>
  <si>
    <t>To protection of there peoples rights.
Working against militarization and issue for people.
Working for have land and natural recourse rights.
Working for sustainable peace and the equal rights for all.</t>
  </si>
  <si>
    <t>NAFSO is started in 1997 with fisher folk members who is affected from violation of rights.Our Vision is Just and the equal Society.
Gender equity and the mainstream is the one of priority area.
Work for broth women and men as equal human is the other priority.</t>
  </si>
  <si>
    <t>No.10,Malwattha Road,Negombo,SriLanka.</t>
  </si>
  <si>
    <t>www,nafsoonline.org</t>
  </si>
  <si>
    <t>hermankumara@gmail.com</t>
  </si>
  <si>
    <t>Just Society.</t>
  </si>
  <si>
    <t>-Policy Formation.
-Animation and the awareness training.
_Practical action against harmful low.
-Work for women's rights.
-Working for land issue.</t>
  </si>
  <si>
    <t>Udugampalage Marian Geetha Lakmini Fernando.</t>
  </si>
  <si>
    <t>No.!0,Malwattha Road Negombo,SriLanka.</t>
  </si>
  <si>
    <t>glakmini1@</t>
  </si>
  <si>
    <t>I am on of founder member of my organization .I am BA hones degree holder in Political science and completed post graduate in International relations.</t>
  </si>
  <si>
    <t>I have two experience 1.CSW 56 in NY.2013
Human right council in Geneva 2014.
FAO meeting 20'02,2010</t>
  </si>
  <si>
    <t>Food Security and Nutrition/ Sustainable Agriculture, Employment, Decent Work and Social Protection, Human Rights, Climate Change, Gender Equality and Women's Rights, Conflict Prevention, Post Conflict Peace Building and the Promotion of Durable Peace, Rule of Law and Governance</t>
  </si>
  <si>
    <t>Can shear realistic information and dates related within the CSO forum.</t>
  </si>
  <si>
    <t>National Forum for Advocacy Nepal</t>
  </si>
  <si>
    <t>NAFAN</t>
  </si>
  <si>
    <t>Food Security and Nutrition/ Sustainable Agriculture, Desertification, Land Degradation and Drought, Employment, Decent Work and Social Protection, Climate Change, Forests and Biodiversity, Gender Equality and Women's Rights, Rule of Law and Governance</t>
  </si>
  <si>
    <t>UNFCCC Cop meetings, CBD COP meetings etc.</t>
  </si>
  <si>
    <t>Working for policy advocacy on forestry and NRM, Climate change etc.</t>
  </si>
  <si>
    <t>NAFAN is a network of more than 30 RB organizations and individuals working in forest, NRM and climate change.
It is established in 2004. it has head office in Kathmandu with coverage up to 40 districts.</t>
  </si>
  <si>
    <t>Nagarjun Galli, Anamnagar Kathmandu</t>
  </si>
  <si>
    <t>www.nafan.org.np</t>
  </si>
  <si>
    <t>nafannepal8@gmail.com</t>
  </si>
  <si>
    <t>977-1-4102819</t>
  </si>
  <si>
    <t xml:space="preserve">Policy advocacy, capacity building and networking.
Forest, biodiversity and climate change issues.
Trade union expansion
Watershed management
</t>
  </si>
  <si>
    <t>We have following activities;
1. Research and development
2. Capacity building of NGOs and CBOs on CC and REDD+
3. Policy advocacy
4. Expansion of Community based forestry and land management
5. Strengthen the trade unions</t>
  </si>
  <si>
    <t>Bhola Bhattarai</t>
  </si>
  <si>
    <t>Gorkha, Nepal</t>
  </si>
  <si>
    <t>977-9851074770</t>
  </si>
  <si>
    <t>Mr. Bhola is an NRM expert in Nepal. He has more than 20 years experiences in NRM. He has been involving in many policy formulation process of Nepal.
He is also a key member in global REDD+ discourse playing very important role from CSOs.</t>
  </si>
  <si>
    <t>I have many experiences with UNFCCC,UNFF and CBD.</t>
  </si>
  <si>
    <t>Employment, Decent Work and Social Protection, Human Rights, Climate Change, Disaster Risk Reduction, Forests and Biodiversity, Gender Equality and Women's Rights, Conflict Prevention, Post Conflict Peace Building and the Promotion of Durable Peace, Rule of Law and Governance</t>
  </si>
  <si>
    <t>I will contribute in forest and biodiversity component and many others from my long experiences.</t>
  </si>
  <si>
    <t>Pacific Disability Forum</t>
  </si>
  <si>
    <t>PDF</t>
  </si>
  <si>
    <t>Poverty Eradication, Employment, Decent Work and Social Protection, Health and Population Dynamics, Sustained and Inclusive Economies, Human Rights, Climate Change, Disaster Risk Reduction</t>
  </si>
  <si>
    <t xml:space="preserve">- UNESCAP Asia-Pacific Decade of Persons with Disabilities 2003-2012 and 2013-2022
- UN Conference of State Parties to the Convention on the Rights of Persons with Disabilities 2012, 2013, 2014
- UN Permanent Forum on Indigenous Issues 2012, 2013, 2014
-UN Conference for Small Islands Developing States, Apia, Samoa, September 2014
- World Conference on Indigenous Peoples, New YOrk, September 2014 
</t>
  </si>
  <si>
    <t>To improve the situations of persons with disabilities in Pacific Island Countries and Territories by developing and strengthening the capacity of member disabled persons organisations through advocacy and collaboration with relevant stakeholders.</t>
  </si>
  <si>
    <t>Pacific disability Forum is a regional cross-disability non-governmental organisation established in 2004 and registered in Fiji in 2007 with a current membership of 63 organisations in 20 Pacific Island countries and territories. Its headquarters is located in Suva, Fiji with 11 full-time staff and funding by the Australian aid programme. PDF works closely with governments, civil society, private sector and UN agencies in the Pacific for the recognition, protection, enjoyment and promotion of all human rights for all persons with disabilities in the Pacific.</t>
  </si>
  <si>
    <t>GPO Box 18458, Kadavu House, Suva, Fiji</t>
  </si>
  <si>
    <t>www.pacificdisability.org</t>
  </si>
  <si>
    <t>ceo@pacificdisability.org</t>
  </si>
  <si>
    <t>+679-331 2008</t>
  </si>
  <si>
    <t>+679-331 0469</t>
  </si>
  <si>
    <t>persons with disabilities and their representative organisations</t>
  </si>
  <si>
    <t>capacity development, advocacy, information sharing, networking and alliance building, disability inclusive development</t>
  </si>
  <si>
    <t>Setareki S. Macanawai</t>
  </si>
  <si>
    <t>GPO Box 17703, Suva, Fiji</t>
  </si>
  <si>
    <t>+679-338 3582</t>
  </si>
  <si>
    <t>Setareki Macanawai is the founding Chief Executive Officer for the Pacific Disability Forum since January 2007, and a person with disability himself. Setareki is a leading disability advocate in the Asia-Pacific Region and presented papers in numerous regional and international conferences. Setareki is a member of the Disability Reference group for Australia Department of Foreign Affairs and Trade, Global Advisory Panel member of the Disability Rights Fund and chairperson of the Indigenous Persons with Disabilities Global Network. Setareki has also won numerous regional awards for his exemplerary work on championing the human rights of persons with disabilities in Asia and the Pacific region.</t>
  </si>
  <si>
    <t>- UNESCAP High Level Meeting on Asia-Pacific Decade of Persons with Disabilities, Incheon, Republic of Korea, October 2012. 
- UN Conference of State Parties on the Convention on the Rights of Persons with Disabilities, New York 2012, 2013, 2014
- UN Permanent Forum on Indigenous Issues, New York 2012, 2013, 2014
- UN High Level Meeting on Disability and Development, New York, September 2013
- UN Conference on Small Islands Developing States, Samoa, September 2014
World Conference on Indigenous Peoples, New York, September 2014</t>
  </si>
  <si>
    <t>Health and Population Dynamics, Sustained and Inclusive Economies, Human Rights, Disaster Risk Reduction</t>
  </si>
  <si>
    <t>rights and inclusion of persons with disabilities and disability inclusive development</t>
  </si>
  <si>
    <t>Poverty Eradication, Food Security and Nutrition/ Sustainable Agriculture, Desertification, Land Degradation and Drought, Water and Sanitation, Youth, Education and Culture, Energy, Human Rights, Climate Change, Disaster Risk Reduction, Gender Equality and Women's Rights</t>
  </si>
  <si>
    <t>CECOEDECON has been participating in sustainable development discussion since WSSD Johannesburg (2002), climate change and UNFCCC Meeting since 2009. Has been participating in UNHRC Meetings, WTO and UNCTAD since long</t>
  </si>
  <si>
    <t>CECOEDECON aims to build capacity of partner communities, Scheduled caste and scheduled tribes, small and marginal farmers, landless and deprived women &amp; children, to ensure that they are able to actions independetly and effectively to secure their long term well being, thereby promoting empowerment, self reliance and sustainable development.</t>
  </si>
  <si>
    <t>Centre for Community Economics and Development Consultants Society (CECOEDECON) having ECOSOC consultative status is one of India’s leading civil society organizations. For over three decades the organization has worked towards promoting Inclusion, making Communities Resilient, Empowering Women, Children, Farmers and others at the society's margins including Scheduled Castes and Scheduled Tribes through its innovative interventions ranging from Natural Resource Management, Sustainable Rural Livelihoods, Climate Change, Fair Trade, Institution Development, Seed Sovereignty, Land Rights, health, nutrition, Education and Human Rights.</t>
  </si>
  <si>
    <t>CECOEDECOn works with following communities
women and women farmers
marginalized population
children and youth
representatives of local government
NGOs</t>
  </si>
  <si>
    <t>For over three decades the organization has worked towards promoting Inclusion, making Communities Resilient, Empowering Women, Children, Farmers and others at the society's margins including Scheduled Castes and Scheduled Tribes through its innovative interventions ranging from Natural Resource Management, Sustainable Rural Livelihoods, Climate Change, Fair Trade, Institution Development, Seed Sovereignty, Land Rights, health, nutrition, Education and Human Rights.</t>
  </si>
  <si>
    <t>S W A R A J F-159-160, Sitapura Industrial &amp; Institutional Area, Jaipur - 302 022, Rajasthan, India</t>
  </si>
  <si>
    <t>Sharad Joshi is founding secretary of CECOEDECON. he is professional social worker and International Fellow of Advocacy Institute based in Washington DC. He has experience of more than 30 years working on variety of issues including poverty, education, disaster, water management, sustainable agriculture and food security, women and gender equality, microfinance etc. He is also associated with a number of national, regional and international organizations in several capacities. He has rich experience of working with multilateral, bilateral, institution and individual donors and development actors. He has also been associated with a number of national, regional and global campaigns. He has engaged closely with UN system and institutions.</t>
  </si>
  <si>
    <t>Sharad Joshi has been participating in UN systems and meetings since long and has represented civil society at numerous platform including UNHCR, WTO, UNCTAD, UNESCAP, UNCBD, UNFCCC, UNCSD etc. Recently, he was also one of the CSO observers for UNSG Climate Summit (Sept, 2014)</t>
  </si>
  <si>
    <t>Poverty Eradication, Food Security and Nutrition/ Sustainable Agriculture, Desertification, Land Degradation and Drought, Water and Sanitation, Human Rights, Regional and Global Governance, Climate Change, Disaster Risk Reduction, Forests and Biodiversity, Gender Equality and Women's Rights</t>
  </si>
  <si>
    <t>He can bring wide development cooperation experience, challenges and what should be way forward. He is also capable of speaking on wide variety of subjects and providing substantive inputs on regional, and global partnerships.</t>
  </si>
  <si>
    <t>Gram Bharati Samiti</t>
  </si>
  <si>
    <t>GBS</t>
  </si>
  <si>
    <t>Amber Bhawan, Amber, Jaipur 302028 India</t>
  </si>
  <si>
    <t>www.gbsjaipur.org</t>
  </si>
  <si>
    <t>gbsbsk@sancharnet.in</t>
  </si>
  <si>
    <t>091-141-2531242</t>
  </si>
  <si>
    <t>091-141-2530719</t>
  </si>
  <si>
    <t>Bhawani Shanker Kusum</t>
  </si>
  <si>
    <t>Inspirator Muda Nusantara</t>
  </si>
  <si>
    <t>IMURA</t>
  </si>
  <si>
    <t>Youth, Education and Culture, Global Partnership for Achieving Sustainable Development, democracy and multiculturalism</t>
  </si>
  <si>
    <t xml:space="preserve">- Joined as signatory for Global Partnership for Youth 2015 (GPY2015) Office of the Secretary General's Envoy on Youth
- Participated in the 6th UNAOC Global Forum 2014 in Bali, Indonesia
</t>
  </si>
  <si>
    <t>Our vision is to be one of the leading 
youth empowerment organizations in Indonesia.
Our missions:
- To empower Indonesia's young generation in embracing global issues and direct them to contribute for local actions.
- To equip Indonesia's young generation with knowledge and inspiration in making their achievements
- To contribute for the brighter future and positive dynamics of Indonesia, ASEAN, and the world.</t>
  </si>
  <si>
    <t xml:space="preserve">Inspirator Muda Nusantara is a youth empowerment organization that based in Bandung, West Java, Indonesia. Founded on January 7, 2013 by Stevie Leonard Harison, an experienced youth activist. Our pillar is democracy based on freedom of information and education. Our members already reached more than 3,200 youth and always growing. 
</t>
  </si>
  <si>
    <t>Jl. Arjuna No. 62B, Bandung 40172, West Java, Indonesia</t>
  </si>
  <si>
    <t>www.imura-indonesia.blogspot.com</t>
  </si>
  <si>
    <t>imura.indonesia@gmail.com</t>
  </si>
  <si>
    <t>Inspirator Muda Organization is targeting on youth especially students in university and senior high school. Our focus is youth empowerment based on global knowledge na</t>
  </si>
  <si>
    <t>Our underway programs are roadshow to schools and universities, 
online conference, essay competition, organizational excursion and actions on social empowerment.</t>
  </si>
  <si>
    <t>Stevie Leonard Harison</t>
  </si>
  <si>
    <t>stevie.harison@gmail.com</t>
  </si>
  <si>
    <t>- Born on August 30, 1988.
- Bachelor of Social Sciences on International Relations from University of Indonesia
- Founder of Inspirator Muda Nusantara
- Country Representative of Indonesia to Asia Youth Climate Network (AYCN)
- Activist on World Youth Movement for Democracy (WYMD)
- Member of Youth for Human Rights International</t>
  </si>
  <si>
    <t>- Volunteer for Road to Rio+20 UNCSD campaign (2012)
- Supporter for Road to the ICPD Beyond 2014 Global Youth Forum (2012)
- Participated in the 6th UNAOC Global Forum 2014 in Bali, Indonesia
- Joined UNFPA's #ShowYourSelfie campaign 2014
- Member of UN-SDSN Edu
- Joined UNDESA-DSPD e-Discussion</t>
  </si>
  <si>
    <t>Youth, Education and Culture, Global Partnership for Achieving Sustainable Development, Human Rights, Climate Change, Forests and Biodiversity, Democracy and Multiculturalism</t>
  </si>
  <si>
    <t>- Collaborate with UN agencies in Indonesia to promote Post-2015 Development Agenda and Sustainable Development Goals especially for youth and local communities throughout Indonesia.
- Expand networking and cooperation with local authorities (city councils, district, and sub-district aparatus)</t>
  </si>
  <si>
    <t>Public Advocacy Initiatives for Rights &amp; Values in India</t>
  </si>
  <si>
    <t>PAIRVI</t>
  </si>
  <si>
    <t>Poverty Eradication, Food Security and Nutrition/ Sustainable Agriculture, Sustained and Inclusive Economies, Macroeconomic Policies, Energy, Sustainable Development Financing, Means of Implementation, Global Partnership for Achieving Sustainable Development, Human Rights, Sustainable Cities and Human Settlement, Sustainable Transport, Sustainable Consumption and Production (Including Chemical and Waste), Climate Change, Disaster Risk Reduction, Conflict Prevention, Post Conflict Peace Building and the Promotion of Durable Peace, Rule of Law and Governance</t>
  </si>
  <si>
    <t>PAIRVI has participated in UNCSD, UNHRC, UNCBD, UNFCCC, UN ESCAP fora, has contributed by verbal and written submission, self organized events, media debates etc.</t>
  </si>
  <si>
    <t>PAIRVI is a capacity building and advocacy support organization working with grassroots organization, community based organizations and social movement to strengthen their understanding on development and rights. it works with a network of more than 100 organization in India. It is one of the premier research, advocacy and lobby organization and works with policymakers, media and judiciary to advocate needs and aspirations of unrepresented people and marginalized communities.</t>
  </si>
  <si>
    <t>PAIRVI is an advocacy support organization committed to capacity building of grassroots organizations in Human Rights practice and advocacy. It undertakes specific campaigns to promote economic, social and cultural Rights in Northern and central Indian states. PAIRVI also seeks to address social attitudes and behavior to facilitate positive social changes and invoke participatory and accountable governance. it has contributed significantly in scaling up voices of development affected communities.
PAIRVI had immense contribution in setting up national commission for rights of children and strengthening human rights infrastructure by advocating setting up of state human rights commission in the country.</t>
  </si>
  <si>
    <t>www.pairvi.org</t>
  </si>
  <si>
    <t>k.ajay.j@gmail.com, director@pairvi.org</t>
  </si>
  <si>
    <t>PAIRVI works with following communities
Children and youth
human rights violations victims
farmers
development affected/displaced communities
marginalized populations, dalits and indigenous groups
media
policymakers</t>
  </si>
  <si>
    <t>PAIRVI engages with following issues
Climate change and sustainable development: PAIRVI has been one of the few leading organizations having experience and exposure of global processes, national and subnational process and policies and grassroots realities
Sustainable agriculture and food security: It has engaged with farmers and policymakers on issues of sustainability, food systems, trade, land, women farmers, impacts of climate change and building resilience of farmers..
Human rights advocacy and monitoring: PAIRVI has been a leading organization in North India working with communities on civil and political rights and economic social and cultural rights
Capacity Building on human rights based approach and advocacy: PAIRVI engages in building capacity on both human rights and organizational/institutional development issues.</t>
  </si>
  <si>
    <t>Ajay Kumar Jha has more than 12 years experience in the development sector. A lawyer by education and training he is employed with Public Advocacy Initiatives for Rights and Values in India (PAIRVI). He is also director of CECOEDECON and he also coordinates a Pan Indian Collective known as Beyond Copenhagen, which is an initiative to promote sustainable development, and climate justice and equity. It works closely with local, national, regional (South Asia) and global campaigns, social movements and organizations on sustainable development policies and practices. The Coalition also engages in discussions with respect to international policy framework on sustainable development and climate change.
A development policy analyst, he has engaged extensively with issues of sustainable development, climate change, agriculture and food sovereignty, trade and trade in agriculture, human rights and human rights based approach to development.He has sound understanding of the scientific, political and social aspects of the policies and institutions.</t>
  </si>
  <si>
    <t>Ajay has interacted closely with many UN institutions including UNCSD, UNEP, UNFCCC, UNHRC, UNCBD, UNESCAP, WTO and the UNCTAD. His interest areas are energy, sustainable agriculture, climate change, peoples and social movement, development and rights, equity and non-discrimination, democracy, accountability and governance. He follows major development in these areas at international, regional and national level.</t>
  </si>
  <si>
    <t>Poverty Eradication, Food Security and Nutrition/ Sustainable Agriculture, Employment, Decent Work and Social Protection, Youth, Education and Culture, Macroeconomic Policies, Energy, Sustainable Development Financing,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Conflict Prevention, Post Conflict Peace Building and the Promotion of Durable Peace, Rule of Law and Governance</t>
  </si>
  <si>
    <t>He would be able to bring south Asian/developing countries perspective to the debate. He has followed the UN debates closely, and is largely aware of political positions of countries, challenges and opportunities. He has extensive engagement with climate change, SDGs and post 2015 processes and will provide valuable inputs in debates on these issues.</t>
  </si>
  <si>
    <t>Bangladesh Centre for Human Rights and Development</t>
  </si>
  <si>
    <t>BCHRD</t>
  </si>
  <si>
    <t>Employment, Decent Work and Social Protection, Youth, Education and Culture, Human Rights, Gender Equality and Women's Rights, Conflict Prevention, Post Conflict Peace Building and the Promotion of Durable Peace, LGBTIQ Rights, Minority Rights (Religious, ethnic and National Minority Groups)</t>
  </si>
  <si>
    <t xml:space="preserve">Vision 
The vision of BCHRD is a torture and discrimination free World. 
Mission
Increased opportunities for treatment of victims of trafficking, torture and violence, herein after TOV, through Community Based Rehabilitation (CBR) in local communities in Bangladesh with the effective use of government and local resources, and the prevention of such human rights abuses.
Strategy
• To prevent trauma victims by trauma educating, human rights education, informing and rousing the conscience of people, especially of the professionals.
• Ensure community participation at the local level against Trafficking, Violence (Organized Violence, Political Violence, Domestic Violence and others Violence).
• To restore the mental and physical capacity of trauma the victims of trafficking through a multidisciplinary approach.
• To reintegrate the violence victims (men, women and children’s) to his/her own world by rehabilitation works. 
Objectives
The main objective of the BCHRD is to rehabilitate a victim of trafficking to the point that they can be re-integrated back into society. Approaches are both curative and preventative. The unique curative approach used is a multidisciplinary one known as the integrated rehabilitation approach (IRA). This involves professionals including physicians, physiotherapists, psychologists, counselors, lawyers and social workers. The members from these departments meet frequently, know one another’s roles intimately and work as one. One of many recent developments has been the creation of the human resource department (HRD); this department is in charge of cross-training and sharing of information and ideas internally as well as the challenge of training externally. Its long term objective is to create awareness about the basic human rights among the target sectoral groups in order to protect, promote and to ensure respect for and realization of the Universal declaration of the Human Rights and the fundamental provision of rights of Constitution of Bangladesh. As such the organization is registered under social welfare Registration Act, 1961.
OBJECTIVES
Ultimate Goal: 
Provide victims of trafficking with a combination of treatment and rehabilitation in order to allow full integration back into their communities and previous lives.
CURATIVE
 Integrated Rehabilitation Approach (IRA)
 Community Based Counseling (CBC)
 Community Based Entrepreneurs Development Program 
PREVENTATIVE
 Victim’s Associations (VA)
 Door to Door Campaign Against Trafficking (DDCAT)
 Task Force against Trafficking (TFT)
 Home Visits (HV)
 Research and Documentation
 Lobbying for change and spreading awareness
</t>
  </si>
  <si>
    <t xml:space="preserve">Bangladesh Centre for Human Rights and Development (BCHRD) was founded in 1994 as a follow up to the national non-government organization entitled “National Trauma free Bangladesh and property reduction.” BCHRD focus on the rehabilitation and prevention of human rights abuses, human rights awareness raising, human rights education, human rights advocacy or legal aid to victims of human rights abuses. Since its conception, the BCHRD has been on a path of constant growth while staying focused on its one main objective: to provide immediate assistance and rehabilitation for the trauma victims especially victims of trafficking, victims of violence against marginal child and women of this country. BCHRD is playing a role in making the aware on child &amp; women rights issues. “The Rights to development is an inalienable Human rights by virtue of which every human person and all peoples are entitled to participate, contribute to, and enjoy economic, social, cultural and political development, in which all human rights and fundamental freedom can fully be realized” Art.1. United Nations Declaration on the Rights to development. BCHRD is an independent, autonomous, non-governmental and non-profit institution for the dissemination of human rights and legal education to the poor, and oppressed sectoral groups. Experiencing a traumatic event, human rights, development that causes extreme mental or physical anguish can affect a person's ability to cope. Individuals have different capacities for dealing with stress. When someone no longer has the energy or cannot muster the capability to deal with an overwhelming stress load, it's time to call in a trauma counselor. Individuals in this profession are trained to use skilled techniques that help diminish negative emotions and fear. BCHRD registered with the Department of Social Services, Ministry of Social Welfare, Govt. of Bangladesh, Registration No. Dha-03193, Date: 26/10/1994.
</t>
  </si>
  <si>
    <t>House: 4/A, Road: Shekertek-10, Adabor</t>
  </si>
  <si>
    <t>www.facebook.com/bchrd</t>
  </si>
  <si>
    <t>infobchrd@gmail.com</t>
  </si>
  <si>
    <t xml:space="preserve">Direct beneficiaries are victims of tortured and organized violence (TOV), minority groups including Ethnic, religious and sexual minority communities in Bangladesh with particular focus on:
• Political leadership, Community Leadership, Local Governmental Leadership
• Village Political Leadership, Village Cooperative Associations Leadership
• Religious leadership, Club Leadership, Local Market/Associations Leadership
• Youth
• Children’s leadership (Not using for hortal, picketing, fairing to bus or others vehicles and even peoples by the political leader) 
• Girls and young women leadership (for women empowerment)
• Disabled minorities security 
• Mainstream Media representatives and Local &amp; Community Radio representatives
• Community leaders
• Populations reached through the media, Community Media etc.
• First Time Minority Voter
</t>
  </si>
  <si>
    <t>BCHRD Office will carry out advocacy programs in the following sectors:
a. Institution and Alliance Building for Human Rights and Democracy Movement in Bangladesh for the minority groups and the Victims of Torture &amp; Organized Violence (TOV). 
b. Mobilizing the cultural activist of the country against torture, violence and organized violence regarding the political issue
c. Capacity Building of Human Rights Defenders &amp; Educators
Awareness Building Program
Boarder headed: Human rights education, human rights monitoring and human rights awareness</t>
  </si>
  <si>
    <t>Md Mahbul Haque</t>
  </si>
  <si>
    <t>4/A Shekertek 10</t>
  </si>
  <si>
    <t>lotahaque@gmail.com</t>
  </si>
  <si>
    <t>Worked as an Executive Director, Program Manager, NGO Worker on various assignment including social audit, investigation, special audit, various treatment and rehabilitation services to victims of trauma, domestic violence and organized violence that includes a integrated multi-professional treatment services of doctors treatment, physiotherapy, counselling and psychotherapy, legal counselling and a long term follow-up through home visit. I am working in Treatment Clinic based in capital Dhaka and satellite centres named CBR (Community Based Rehabilitation) Centre and Zero Pain centres in various districts for providing community based treatment services for the victims of human trafficking , social business and entrepreneur development, budgetary preparation and control on merit about the admissibility and or ineligibility of expenses with reference of rules and regulations for NGOs, Development and Human Rights, Industrial undertaking trading companies including Heed Bangladesh, Grameen Bank, Denmark Funded Project, DANIDA Funded Project, United Nations Voluntary Fund for Victims of Torture Funded Project, European Commission Funded Project. Skilled in reviewing the rehabilitation program, organize the treatment facilities to the clients in the community level in holistic approach, organize program in cost-effective manner, counseling services to the clients, help to solve problems and guide to utilize the clients resources, listen actively and understand to the problems of the clients (Tortured Victims and Organized Violence Victims, victims of human trafficking), conduct individuals and group social counseling, report on treatment services of Victims in computerized software, analyzing and preparing report on clients, supervising Network Organizations, Professionals, Cultural Team, Media Personals, Local Govt. Officials; speedy and emphasis in completion of assignment, facilitate on program planning, develop systems. To work in the project of Establishing Human Rights and Good Governance through Institution Building for Prevention of Torture and Organized Violence (TOV) an victims of human trafficking in Bangladesh Funded by DANIDA. I conducted for External Audit for the year 2008 through Rahman Mostafa Alam &amp; Co., Chartered Accountant. Rahman Mostafa Alam &amp; Co. provided a sound financial audit report; no illegal finding. After that DANIDA project authority further re-audited/investigated on the report of Rahman Mostafa Alam &amp; Co. through S.F. Ahmed &amp; Co. S.F. Ahmed also provided a sound report; no illegal finding on financial audit report. External Audit report and re-audit/ special audit report was as same; no financial irregularities on the DANIDA funded project then executive entity was Bangladesh Rehabilitation Centre for Trauma Victims; a health and human rights based NGO. It’s my great achievement emphasis on financial transparency.</t>
  </si>
  <si>
    <t>Poverty Eradication, Food Security and Nutrition/ Sustainable Agriculture, Water and Sanitation, Employment, Decent Work and Social Protection, Youth, Education and Culture, Human Rights, Gender Equality and Women's Rights, LGBTIQ Rights, Torture and Organized Violence</t>
  </si>
  <si>
    <t>Advocacy, program organizing, campaigns</t>
  </si>
  <si>
    <t>Awaj Foundation</t>
  </si>
  <si>
    <t>AF</t>
  </si>
  <si>
    <t>Food Security and Nutrition/ Sustainable Agriculture, Water and Sanitation, Employment, Decent Work and Social Protection, Youth, Education and Culture, Health and Population Dynamics, Global Partnership for Achieving Sustainable Development, Human Rights, Climate Change, Disaster Risk Reduction, Gender Equality and Women's Rights, Conflict Prevention, Post Conflict Peace Building and the Promotion of Durable Peace, Rule of Law and Governance</t>
  </si>
  <si>
    <t>UN Education</t>
  </si>
  <si>
    <t>"Anti-harassment committee and violence prevention system in export oriented garment factories in Bangladesh"- a project of UN Education.</t>
  </si>
  <si>
    <t> The major objective of Awaj Foundation builds on the delivery of welfare for all and is particularly devoted to undertake welfare activities for destitute and neglected women, children, elderly and disabled workers working in formal and informal sectors. 
 Awaj Foundation is committed and pledge bound to develop a universal platform for the workers and especially women workers.
 The foundation will undertake programs on effects and fall outs of trade liberalization, act upon various social problems and issues, for example poverty alleviation, gender, education, preservation of cultural heritage, violence against women, health and women’s economic, social and cultural rights. 
 To combat worst form of child labour.
 To aware workers on primary and reproductive health and safety through imparting training. 
 To develop social resistance and take legal action against sexual harassment, rape, human trafficking and build public awareness of these issues;
 To create own fund to transform the organization into a sustainable institution. 
 To develop awareness among the workers regarding environmental pollution, occupational health etc.</t>
  </si>
  <si>
    <t>AWAJ, which means “voice” in Bangla, is a foundation that has over 37,000 members and 37 full-time staff. It has helped settle thousands of disputes regarding wages, overtime, holidays and maternity leave in hundreds of factories.
AWAJ was founded in 2003 by Nazma Akter who is one of the country’s most respected and influential labor leaders. Nazma is not against garment factories which she believes empower women by giving them greater choice and opportunity. However, she is resolutely against exploitative and dangerous working practices and strives to ensure women get treated fairly. As Nazma argues, “When a woman garment worker knows her rights, she can demand them from the factory.”</t>
  </si>
  <si>
    <t>5/F, (3rd Floor), Rasulbagh, Mohakhali, Dhaka-1212</t>
  </si>
  <si>
    <t>www.awaj.info</t>
  </si>
  <si>
    <t>awaj@dhaka.net</t>
  </si>
  <si>
    <t>• Promote welfare of workers, particularly destitute and neglected women, children, and the elderly and disabled.
• foster a cooperative relationship between workers and factory management and avoid confrontation, especially violence
• create awareness and provide training regarding workers’ rights and responsibilities, environmental pollution and occupational health and safety.
• uphold the rights – particularly of women – in the social, economic and political spheres.
• mobilize workers and institutionally support them regarding their rights.
• develop a universal platform for workers, especially women workers.
• build public awareness and take legal action against sexual harassment, rape, and human trafficking.
• tackle various social issues like poverty alleviation, gender, education, preservation of cultural heritage, violence against women, health and safety.
• create a fund to transform the organization into a sustainable institution.</t>
  </si>
  <si>
    <t xml:space="preserve">* Giving Awareness &amp; training to workers on Labor Law,Participatory committee,Trade Union,CBA,Health &amp; hygiene,OSH,leadership,Family law,Financial management, etc.
* Legal Support to workers (family &amp; labor law)
*Health care service
</t>
  </si>
  <si>
    <t>Nazma Akter</t>
  </si>
  <si>
    <t>Ka-28/1 (2nd Floor), Southpara, Mohakhali, Dhaka-1212</t>
  </si>
  <si>
    <t>akter_n@yahoo.com</t>
  </si>
  <si>
    <t>Here is a brief timeline of Nazma Akter’s extraordinary life:
1984: 11-year-old Nazma starts working in a Dhaka garment factory.
1987: Nazma joins fellow garment workers in a protest against working conditions in her factory. For this, she was beaten up by hired thugs and tear-gassed by the police.
1994: She decides to stop working in factories and commits herself wholeheartedly to fighting for workers’ rights.
2003: Nazma, together with a group of other ex-garments workers, establishes the AWAJ foundation that advocates workers’ rights. AWAJ means “voice” in Bangla.
2010: AWAJ helps increase the minimum wage for textile workers from €16 to €30 per month.
Today: AWAJ is a force to be reckoned with and Nazma Akter is internationally known and respected.</t>
  </si>
  <si>
    <t xml:space="preserve">Contribution to make a country recommendation from Bangladesh on Ceadaw conference by preparing Shadow report.
Joined on round table meeting as a PD of UN Education program.(many times)
</t>
  </si>
  <si>
    <t>Water and Sanitation, Employment, Decent Work and Social Protection, Youth, Education and Culture, Health and Population Dynamics, Global Partnership for Achieving Sustainable Development, Human Rights, Climate Change, Disaster Risk Reduction, Gender Equality and Women's Rights, Conflict Prevention, Post Conflict Peace Building and the Promotion of Durable Peace, Rule of Law and Governance</t>
  </si>
  <si>
    <t>To build up awareness to Factory management and Workers through UN education pro gramme. 
Formed anti harassment committee in factory
Educate workers and management on anti harassment verdict.etc</t>
  </si>
  <si>
    <t>Society for the Promotion of Human Rights</t>
  </si>
  <si>
    <t>Proham</t>
  </si>
  <si>
    <t>Poverty Eradication, Youth, Education and Culture, Sustained and Inclusive Economies, Human Rights, Conflict Prevention, Post Conflict Peace Building and the Promotion of Durable Peace</t>
  </si>
  <si>
    <t>with the UN in Malaysia, Proham participated in the 2014 human rights day celebrations in Malaysia as a co organiser of the event with the UN country team, Suhakam &amp; the Bar Council</t>
  </si>
  <si>
    <t>To promote human rights
To ensure the government ratifies international UN conventions
To monitor the state of human rights in Malaysia and issue policy advocacy statements and undertake policy research</t>
  </si>
  <si>
    <t>Society was established by former human rights and police commission members for the promotion of human rights in Malaysia and ASEAN. One key strategy is to ensure the government ratifies international human rights conventions</t>
  </si>
  <si>
    <t>47 Jalan SS18 3A</t>
  </si>
  <si>
    <t>http://proham.blogspot.com/</t>
  </si>
  <si>
    <t>denisonproham@gmail.com</t>
  </si>
  <si>
    <t>currently targeting young people and enabling them through mentoring and capacity building programs</t>
  </si>
  <si>
    <t>Organise round table discussion on human rights issues and concerns
Issue public statements on human rights concerns
Dialogue with government and agencies to adopt UN instruments for compliance to human rights instruments</t>
  </si>
  <si>
    <t>Dr Denison Jayasooria</t>
  </si>
  <si>
    <t>Currently the principal research fellow at the institute of ethnic studies at the national university of malaysia (UKM). Holds a PhD in sociology (1996, Oxford Brookes University, UK)
Served as a human rights commission with suhakam for 2 terms from 2006 to 2010. Served on the Royal Police commission in 2004-2005</t>
  </si>
  <si>
    <t>Resource person at the Regional UNDP workshop in Mandalay, Myanmar. from February 17-19th, 2015, on Political Transitions and Cross-Border Governance.</t>
  </si>
  <si>
    <t>Poverty Eradication, Youth, Education and Culture, Sustained and Inclusive Economies, Sustainable Development Financing, Global Partnership for Achieving Sustainable Development, Human Rights, Conflict Prevention, Post Conflict Peace Building and the Promotion of Durable Peace, Rule of Law and Governance, minority issues</t>
  </si>
  <si>
    <t>able to assist in policy research and advocacy especially in the Asean region on human rights issues and concerns</t>
  </si>
  <si>
    <t>AMIHAN Federation of Peasant Women, Inc.</t>
  </si>
  <si>
    <t>AMIHAN</t>
  </si>
  <si>
    <t>Poverty Eradication, Food Security and Nutrition/ Sustainable Agriculture, Climate Change, Disaster Risk Reduction, Gender Equality and Women's Rights, Conflict Prevention, Post Conflict Peace Building and the Promotion of Durable Peace, Agrarian Reform</t>
  </si>
  <si>
    <t>UNFCCC COP 19, 20
UNEP
UNHRC
UN Conference on Sustainable Development, Rio+20
Beijing +20
UN SDGs</t>
  </si>
  <si>
    <t>Empowerment of peasant women and other rural women</t>
  </si>
  <si>
    <t>A federation of peasant women and other rural women organizations; a national organization with members in 32 provinces spread across the three major islands of the Philippines: Luzon, Visayas, Mindanao
It was established on October 24, 1986</t>
  </si>
  <si>
    <t>80-A Mapang-akit Street, Barangay Pinyahan, Quezon City, Philippines</t>
  </si>
  <si>
    <t>amihanwomen.org</t>
  </si>
  <si>
    <t>amihan_psntwmn@yahoo.com</t>
  </si>
  <si>
    <t>peasant women, women agricultural workers, fisher women and other rural sectors</t>
  </si>
  <si>
    <t>Campaigns and Advocacy
Building Organizations of Peasant Women
Education and Training
Research and documentation
Programs on Food security and poverty alleviation
Programs on Environment and Sustainable agriculture</t>
  </si>
  <si>
    <t>Teresita Vistro</t>
  </si>
  <si>
    <t>80-A Mapang-akit St. Barangay Pinyahan, Quezon City, Philippines</t>
  </si>
  <si>
    <t>tessvistro@yahoo.com</t>
  </si>
  <si>
    <t>College education on Community Food and Nutrition; masteral level education on Women and Development
A woman human rights defender, former political prisoner</t>
  </si>
  <si>
    <t>UNHRC
UNFCCC COP 15,19,20
UN CSD Rio + 20
UN SDGs
UN Convention on Biodiversity
Beijing +20
CSW 2012
UNEP</t>
  </si>
  <si>
    <t>Poverty Eradication, Food Security and Nutrition/ Sustainable Agriculture, Human Rights, Sustainable Consumption and Production (Including Chemical and Waste), Climate Change, Disaster Risk Reduction, Forests and Biodiversity, Gender Equality and Women's Rights, Conflict Prevention, Post Conflict Peace Building and the Promotion of Durable Peace, agrarian reform</t>
  </si>
  <si>
    <t>extensive experience engaging with various UN bodies</t>
  </si>
  <si>
    <t>Socio-Economic-Educational-Devlopment-Service-India</t>
  </si>
  <si>
    <t>SEEDS-India</t>
  </si>
  <si>
    <t>Poverty Eradication, Youth, Education and Culture, Human Rights, Sustainable Consumption and Production (Including Chemical and Waste), Climate Change, Conflict Prevention, Post Conflict Peace Building and the Promotion of Durable Peace, Peace</t>
  </si>
  <si>
    <t>Organized progams in connection with UN on Dec 10,Human Rights Day, Sep: 21 International Day of Peace, Oct 2 Non Violence Day, February Interfaith week. Attended NPT Review Conference 2017 at UN ,New York. Attended Rio-20 at Rio De Jenerio ,Brazil</t>
  </si>
  <si>
    <t>World Peace, Interfaith, Poverty Eradication, Organic Farming, Up-liftment of Dalit women and Deaf-Mute.</t>
  </si>
  <si>
    <t>SEEDS-India was founded in 1990 . Invited 7 Hiroshima-Nagasaki survivors to India. Organized more than 300 peace exhibitions in India. Every day Free Food service at Government hospital since 2001.
Promotion of organic farming through seminars. Interfaith dialogue through inter religions activities .</t>
  </si>
  <si>
    <t>SEEDS-India,Punnakadu P.O,Pathanamthitta Dist,Kerala,India -689652</t>
  </si>
  <si>
    <t>seedsindia.net</t>
  </si>
  <si>
    <t>seedsindia25@gmail.com</t>
  </si>
  <si>
    <t>91+468-2213082</t>
  </si>
  <si>
    <t>World Peace, Poverty Eradication, Informal education, Dalit and Women Up-liftment , Self sufficiency of the handicapped..</t>
  </si>
  <si>
    <t>Daily Free Dinner to District Public Hospital, Organic cultivation,Sapling nursery, Dalit women self employment project., inter-religious dialogue, anti-nuclear promotion, Handicapped self employment project.</t>
  </si>
  <si>
    <t>Thomas Mathew</t>
  </si>
  <si>
    <t>SEEDS-India,Punnakadu P.O, Pathanamthitta Dist,Kerala,India-689652</t>
  </si>
  <si>
    <t>Dr,Thomas Mathew has been working with SEEDS-India quite long time. He had been served as the President of International Association for Religious Freedom,UK (2008-10). Since 2010-2012 served as its UN New York Representative. Presently working as the Vision 2020 Campaigner of Mayors for Peace. He was educated in Social Work at both Japan and USA.</t>
  </si>
  <si>
    <t>Attended UN Meetings at New York from 2008-2012 represented IARF (International Association for Religious Freedom ) which has a general consultative status with UN as its President and as the UN Representative. 2014 April-May attended the NPT Review Conference at UN ,New York ,represented Mayors for Peace. Also attended the Rio-20 UN Conference represented IARF.</t>
  </si>
  <si>
    <t>Poverty Eradication, Human Rights, Sustainable Cities and Human Settlement, Climate Change, Gender Equality and Women's Rights, Conflict Prevention, Post Conflict Peace Building and the Promotion of Durable Peace, Peace</t>
  </si>
  <si>
    <t>We would like to more active CSO engagements such as organize seminars, workshops,conferences and participate UN programs .</t>
  </si>
  <si>
    <t>Coordinating Secretariate for Science, Technology and Innovation</t>
  </si>
  <si>
    <t>COSTI</t>
  </si>
  <si>
    <t>Poverty Eradication, Food Security and Nutrition/ Sustainable Agriculture, Water and Sanitation, Health and Population Dynamics, Sustained and Inclusive Economies, Macroeconomic Policies, Energy, Sustainable Development Financing, Global Partnership for Achieving Sustainable Development, Sustainable Cities and Human Settlement, Sustainable Transport, Sustainable Consumption and Production (Including Chemical and Waste), Climate Change, Disaster Risk Reduction, Oceans and Seas, Forests and Biodiversity</t>
  </si>
  <si>
    <t>Not Yet. But COSTI is planning to engage with UN organizations to go ahead with our international collaborations and partnerships</t>
  </si>
  <si>
    <t>To establish a world class National Research and Innovation Eco-system to generate strategic and sustainable technologies and innovations to win the "economic war" by: Focusing on areas of core competencies and resource linked opportunities; Preparing our people for a knowledge base society through improved scientific literacy; and upholding sustainable principles in all spheres of activity.</t>
  </si>
  <si>
    <t>The Coordinating Secretariat for Science, Technology and Innovation (COSTI) was established on February 1, 2013 as mandated by the cabinet decision of September 9, 2011 with the specific aim of coordination and monitoring of Science, Technology and Innovation activities in the country. It will also work towards promoting value addition and commercialization in line with the National Science Technology and Innovation (STI) Strategy of Sri Lanka approved by the Cabinet in August 2010.</t>
  </si>
  <si>
    <t>3rd Floor, Standard Chartered Building, Janadhipathi Mawatha, Colombo 01, Sri Lanka</t>
  </si>
  <si>
    <t>Costi.gov.lk</t>
  </si>
  <si>
    <t>chandana.h@costi.gov.lk</t>
  </si>
  <si>
    <t>+94 113301992</t>
  </si>
  <si>
    <t>+94 112354566</t>
  </si>
  <si>
    <t xml:space="preserve">To establish a world class National Research and Innovation Eco-system to generate strategic and sustainable technologies and innovations to win the "economic war" by: 
Focusing on areas of core competencies and resource linked opportunities;
Preparing our people for a knowledge society through improved scientific literacy; and
Upholding sustainable principles in all spheres of activity. 
</t>
  </si>
  <si>
    <t xml:space="preserve">The Coordinating Secretariat for Science, Technology and Innovation (COSTI) was established on February 1, 2013 as mandated by the cabinet decision of September 9, 2011 with the specific aim of coordination and monitoring of Science, Technology and Innovation activities in the country. It will also work towards promoting value addition and commercialization in line with the National Science Technology and Innovation (STI) Strategy of Sri Lanka approved by the Cabinet in August 2010.
COSTIs main objectives are:
Establishment of an Inter-Ministerial Steering Committee for Science Technology and Innovation to coordinate all activities in Science Technology and Innovation with Ministers of Technology and Research, Higher Education, Agriculture, Plantations, Industry and Commerce, National Resources and Enterprise Development, Education, Youth Affairs and Skills Development, Telecommunication and Information Technology, and Information and Mass Media.
Setting up of National Operational and Coordinating Councils.
Establishment of a Secretariat to centralize, institutionalize, and support the Coordination and Monitoring activities related to S, T and I.
Development and operationalization of National Science, Technology &amp; Innovation Coordination and Monitoring System (NSTICAMS) – a flexible, comprehensive National ICT Platform for coordination and Monitoring of all activities related to Science, Technology and Innovation across more than 25 ministries and more than 70 institutions.
</t>
  </si>
  <si>
    <t>Warahenage Don Chandana Jayantha Hewawasam</t>
  </si>
  <si>
    <t>" Priyanka", Wigoda Junction, Marapola, Dewelapola, Sri Lanka</t>
  </si>
  <si>
    <t>chandana.hewawasam@gmail.com</t>
  </si>
  <si>
    <t xml:space="preserve">I am an Agriculturist with sound knowledge and experience on Research &amp; Development and Project Cycle Management. I have my first degree in Agriculture, four years (1993/1997) study programme at the National University, University of Peradeniya and obtained an honors degree. I also hold a M.phil Degree (2003) in Agricultural Biology from the Postgraduate Institute of Agriculture, University of Peradeniya,
I began my career as a Researcher in the Green Farms Ltd, Marawilla, a pioneer exporter of floriculture products to Europe &amp; Far East in Sri Lanka. During my period with Green Farms Ltd, I also contributed my knowledge and expertise as in the capacity of the Principal Investigator for 4 years Collaborative R&amp;D programme of Green Farms Ltd with Horticultural Crops Research &amp; Development Institute (HORDI) of Department of Agriculture. This private &amp; public sector research collaboration (1998-2002) successfully completed with the funds made available by the Council for Agricultural Research Policy (CARP/12/430/321) and this research programme was rated as “Excellent “by the National Committee on Contract Research Programmes and Projects in 2003.
Then I changed my field of interest from R&amp;D to Project/Programme Management and continued working with the Government overseeing the Agriculture Development Programmes in the coordination, planning and implementation of the National Programmes with many partner organizations
With my recent work assignments in several donor funded projects at Food and Agriculture Organization (FAO) of UN, Sri Lanka and IFAD, he completed over 16 years of experiences in Rural Agriculture Development, &amp; Project/Programme Management. Further, my multidisciplinary training have enabled me gather a wealth of experience in the fields of Agricultural Project Analysis, Results-based Monitoring &amp; Impact Evaluation.
</t>
  </si>
  <si>
    <t>I have experience as in the capacity of M&amp;E officer of Nothern recovary programme of FAO of UN ( 2010/11) and Also worked as a M&amp;E specialist of IFAD funded government programme ( Smallholder Plantations Entrepreneurship Development Programme) under Ministry of Plantation Industries. (2012/13). I Have contributed and participated for the programmes organized by FAO of UN, Sri Lanka for celebrating annual World Humanitarian Day , World Food Day etc. I have actively participated many Progress review meetings with donor agencies during my period of FAO of UN. Further I have attended several training programmes and workshops organized by FAO of UN ,UNDP and IFAD in Sri Lanka</t>
  </si>
  <si>
    <t>Poverty Eradication, Food Security and Nutrition/ Sustainable Agriculture, Global Partnership for Achieving Sustainable Development, Sustainable Cities and Human Settlement, Forests and Biodiversity</t>
  </si>
  <si>
    <t>Promotion of Sustainable Agriculture for enhancing Food security and livelihood of Rural poor. 
Use of STI ( Science, Technology and Innovation) for Economic, social and environmental sustainability of developing countries.
Improvement of living status of Rural poor and/or affected communities via providing technical expertise and counseling as appropriate.</t>
  </si>
  <si>
    <t>CCLP Worldwide</t>
  </si>
  <si>
    <t>Youth, Education and Culture, Sustained and Inclusive Economies, Sustainable Development Financing, Global Partnership for Achieving Sustainable Development, Human Rights, Regional and Global Governance, Sustainable Cities and Human Settlement, Sustainable Transport, Sustainable Consumption and Production (Including Chemical and Waste)</t>
  </si>
  <si>
    <t>ECOSOC, UNEP, Institutional Member of UNESCO NEQMAP and UN Academic Impact</t>
  </si>
  <si>
    <t xml:space="preserve">Various Meetings and Annual conferences of United Nations Global Compact Network India since 2008
Participated in Rio+20 meeting in Brazil in 2012
Attended "The United Nations ESCAP organized Regional Implementation meeting to discuss the outcome of RIO+20 at United Nations Conference Center, Bangkok and Dr Vinod Singh, Principal Representative of CCLP To UN has joined this meeting as Designated Facilitator of UNESCAP for Major Group -NGO.
The Above meeting witnessed the presence of 60 + Governments, various UN organs, intergovernmental Organizations and Major Groups.
The debates and discussions lasted for three days (22nd to 24th April 2013) to adopt the report based on the statements and interventions of Major Groups and Governments.2014
The Joint statement of Major Group was presented by Dr Vinod Singh on 23rd April and the emphasis for sustainable development was recommended to UNESCAP for further action." 2013
Actively participated - "UNESCO Network of Education Quality monitoring For Asia Pacific (NEQMAP) and Dr Vinod Singh attended the 2nd annual Members meeting on Learning assessment" 2014
Another important meeting was : Attended UNCAC Implementation Review Group meeting held on 2012 in Vienna.
Participated in UNESCAP Business Forum Conference
Participated in Human Rights Council Meeting in Geneva
Participated in various meetings in Vienna and GENEVA
</t>
  </si>
  <si>
    <t>Advance Higher Education initiative for sustianble development and better Livelihood</t>
  </si>
  <si>
    <t>It is international Organization of Education Charter engaged in promoting Education Charter International.</t>
  </si>
  <si>
    <t>17 Tara Chand Dutt Street</t>
  </si>
  <si>
    <t>http://cclpworldwide.com/esi</t>
  </si>
  <si>
    <t>info@cclpworldwide.com</t>
  </si>
  <si>
    <t>The Organization is running its principal Campaign Education Charter International and all four groups - NGOs, Governments, Educational Institutions and Society are target group.</t>
  </si>
  <si>
    <t>1. Publication of International quaretrly Magazine called The Education Charter since 2010
2. Publication of Research papers
3. Organizing Conference seminars and meeting and workshop on educational areas.
4. Participation at various UN and EP programs
5. Participating in UN Global Compact in 12 + Countries.
6. Education Charter Campaign
7. Awarding of Fellow
8. Convening Global Education Award</t>
  </si>
  <si>
    <t>Vinod Singh</t>
  </si>
  <si>
    <t>editor@cclpworldwide.com</t>
  </si>
  <si>
    <t>Dr. Singh have been engaged with the initiative of Education for sustainability for year through CCLP worldwide and his role as Governing Council member Global Compact India. He has been actively engaged as Managing editor of the quarterly Magazine (www.educationcharter.org) "the Education Charter" which publishes issues in this area.He represented organization on various occasion in United Nations Meeting</t>
  </si>
  <si>
    <t xml:space="preserve">Being Member of Governing Council of UN Global Compact Network India He has been involved with various decision making process including sustainable development program through meetings and conference and workshop.
participated in numerous UN events which focused on this area and one such event was -"The United Nations ESCAP has recently organized Regional Implementation meeting to discuss the outcome of RIO+20 at United Nations Conference Center, Bangkok.
Dr Vinod Singh, Principal Representative of CCLP To UN has joined this meeting as Designated Facilitator of UNESCAP for Major Group -NGO.
The Above meeting witnessed the presence of 60 + Governments, various UN organs, intergovernmental Organizations and Major Groups.
The debates and discussions lasted for three days (22nd to 24th April 2013) to adopt the report based on the statements and interventions of Major Groups and Governments.2014
The Joint statement of Major Group was presented by Dr Vinod Singh on 23rd April and the emphasis for sustainable development was recommended to UNESCAP for further action." 2013
Another important decision making process He has attended was - "UNESCO Network of Education Quality monitoring For Asia Pacific (NEQMAP) and Dr Vinod Singh attended the 2nd annual Members meeting on Learning assessment" 2014
Another important meeting was : Attended UNCAC Implementation Review Group meeting held on 2012 in Vienna.
Also attended UNESCAP Asia Business Forum two times
</t>
  </si>
  <si>
    <t>Youth, Education and Culture, Sustained and Inclusive Economies, Sustainable Development Financing, Means of Implementation, Human Rights, Sustainable Cities and Human Settlement, Sustainable Transport, Sustainable Consumption and Production (Including Chemical and Waste)</t>
  </si>
  <si>
    <t>Area of expertise is Higher Education policy, learning assessment, sustainability issues, environmental issues, Human Rights etc.Dr Singh can add inputs in various area to be discussed in meeting</t>
  </si>
  <si>
    <t>Active Help Organization</t>
  </si>
  <si>
    <t>AHO</t>
  </si>
  <si>
    <t>Poverty Eradication, Youth, Education and Culture, Health and Population Dynamics, Human Rights, Climate Change, Gender Equality and Women's Rights, Conflict Prevention, Post Conflict Peace Building and the Promotion of Durable Peace, LGBTIQ Rights, HIV/AIDS</t>
  </si>
  <si>
    <t>AHO has been an implementing partner with some UN programs such as the UNAIDS, WHO, and UNODC in Pakistan.</t>
  </si>
  <si>
    <t xml:space="preserve">Vision 
Healthy, Peaceful and Dignified Communities 
Mission Statement
To improve the quality of life of women and marginalized people without discrimination through Human Rights. 
Goals
Organizing and Empowering Communities to solve their own problems through collective actions and participation.
OBJECTIVES: 
• To improve the quality of life of women and marginalized people through Human Rights education &amp; awareness and provision of health care services.
• To contribute to poverty reduction and improved Vocational skill amongst Women and to enhance the quality of life of marginalized Women.
• To improve the sexual and reproductive health and rights, including maternal health care, family planning TB, Hepatitis and HIV/AIDS services, of the poorest and most marginalized people.
• To create HIV/AIDS, STIs, TB and Hepatitis, awareness among target groups and community.
• To change the behavior of addicts through harm reduction and Detoxification and rehabilitate them to normal life and also to improve their quality of life by providing them basic health services.
• To assure the gender based equality in Pakistan.
</t>
  </si>
  <si>
    <t xml:space="preserve">Active Help Organization incorporated as a non-Profit voluntary Organization, working for community development through Human Rights, with special emphasis on marginalized people and women at grassroots level in Pakistan.
The organization founded in 2003 by a group of dedicated social workers. It is voluntary organization registered under the Societies Act XXI of 1860. Active Help Organization is a NGO has been working on different issues such as Human Rights , Women Development, Youth Development, , Primary Health Care, Sexuality, Reproductive Health, Family Planning, Harm Reduction and Drugs Control, TB, Hepatitis, SRHR,STIs, HIV &amp; AIDS and climate change etc. since 2003.
The focus of AHO is on community development through the participation of its own people. The role of AHO is strengthening and empowering the communities to perceive their own problems/needs, and to solve them through collective action and participation. AHO advocates for gender equality and empowerment as integral to mitigating and adapting to climate change, and achieving sustainable, environmentally sound development..
Registration under the Societies act XXI of 1860 Registration No: R # RP /1608 Registration Date: 24/07/2004 (R # RP/1608/L/S/04) as NGO. Govt. of Pakistan
</t>
  </si>
  <si>
    <t>Lahore Office: H # 1, St. # 13, Near Sanaver Center More Samanabad, Lahore. Pakistan</t>
  </si>
  <si>
    <t>www.activehelp.org.pk</t>
  </si>
  <si>
    <t>activehelp@gmail.com</t>
  </si>
  <si>
    <t>FSWs( Female Sex Workers) Transgender (MSM),FDUs/FIDUs, Spouses and Families of HIV Positive Drug Users ,
marginalized people ,Youth and women at grassroots level</t>
  </si>
  <si>
    <t> To provide HIV prevention, treatment and care to the female injecting and non- injecting drug users and spouses/families of HIV positive drug users in Okara
Activities of the Project:
o Problem solving skills training; 
o Reproductive health care; 
o Marital Counseling; 
o Basic Health Care; 
o Counseling and psychosocial support; 
o STI prevention, diagnosis and syndrome management; 
o Condom provision; 
o Sterile injecting equipment; 
o VCT and HIV or Hepatitis B&amp; C diagnosis 
o Vaccination for Hepatitis B; 
o Home base detoxification for female IDUs/DUs; 
Providing awareness to MSMs and Transgender through Group Discussion / Corner Meetings</t>
  </si>
  <si>
    <t>Dr Kulsoom Akhtar</t>
  </si>
  <si>
    <t>H # 1, St. # 13, Near Sanaver Center More Samanabad, Lahore. Pakistan</t>
  </si>
  <si>
    <t>drkulsoom_akhtar@yahoo.com</t>
  </si>
  <si>
    <t>+92-333-4061597,</t>
  </si>
  <si>
    <t>Vice Chair Country Coordinating Mechanism Pakistan (CCM Pakistan)
Chairperson Active Help Organization (Regd.) NGO Pakistan
Executive Member of Punjab AIDS Consortium (PAC)</t>
  </si>
  <si>
    <t>She attended various UN meetings concerning with HIV &amp; AIDS, human rights,Women development.</t>
  </si>
  <si>
    <t>Poverty Eradication, Health and Population Dynamics, Human Rights, Gender Equality and Women's Rights</t>
  </si>
  <si>
    <t>Member Oversight Committee of CCM Pakistan (GFATM)</t>
  </si>
  <si>
    <t>Youth Association for Development</t>
  </si>
  <si>
    <t>YAD</t>
  </si>
  <si>
    <t>Poverty Eradication, Water and Sanitation, Youth, Education and Culture, Health and Population Dynamics, Human Rights, Climate Change, Disaster Risk Reduction, Forests and Biodiversity</t>
  </si>
  <si>
    <t xml:space="preserve">• To promote and protect basic human rights particularly of women and minorities;
• To contribute to the creation of a tolerant society through the promotion of the value of peace and human rights;
• To promote interfaith harmony &amp; social harmony.
• To promote democracy &amp; good governance in the society 
• To mobilize the stakeholders for social development. 
• To encourage and support democratic norms, values, and institutions in the society;
• To incorporate gender sensitization in all program activities and to make gender a cross cutting theme.
• To protect environment, water conservation &amp; natural resources management. 
• To promote health, hygiene &amp; sanitation improvement 
• To increase literacy trough quality education , research &amp; public private partnership development 
</t>
  </si>
  <si>
    <t xml:space="preserve">The Youth Association for Development (YAD) is a youth lead, peace building civil society initiative based in Baluchistan and whose roots lies with a core of volunteers in different districts of Pakistan. YAD is human rights based approach with a multi sector development organization working on participatory development approach to bring long term change &amp; sustainable development in the society. 
The idea of a civil society organization evolved in 2002, when a group of like minded people working in the social, political, human rights and development sector in Baluchistan and having enough international exposure and experience, got together and initiated the dialogue among themselves on issues of humanism, peace, democracy, human rights, right to information, transparency, accountability, environment, water, sanitation, hygiene, health, education &amp; other social issues in the province and country; The group concluded the need for an organization which can address the above mentioned issues through a holistic approach; promote the value of peace and basic human rights; address democratic and governance issues; conduct research and analysis; initiate dialogues among different segments of society; take steps toward a peaceful, tolerant, and democratic society, conservation of environment &amp; natural resources management, sanitation improvement &amp; hygiene education, working for IWRM and provide an enabling environment to civil society of Baluchistan. 
Legal status
The Youth Association for Development (YAD) is registered under the societies Act 1860 with the Directorate societies, industries &amp; production Department Baluchistan under registration No. 1021, Dated, 10-06-2005 
YAD Vision 
YAD envisions "a Peaceful, Equitable, tolerant, just and Democratic World &amp; to bring socio-economic development in the rural and urban communities." 
Mission
To promote and protect peace, social &amp; interfaith harmony, democracy, human rights and social development in Pakistan through, mobilization, awareness, research, dialogues, advocacy and training. 
</t>
  </si>
  <si>
    <t>297-C, Samungly Housing Scheme Samungly Road Quetta, Pkaistan</t>
  </si>
  <si>
    <t xml:space="preserve">www.yad-pk.org </t>
  </si>
  <si>
    <t>yadlri@yahoo.com</t>
  </si>
  <si>
    <t xml:space="preserve">Program areas
• Youth Activism 
• Peace and Human rights.
• Access to Quality Education 
• Democracy and Governance
• Interfaith &amp; social harmony 
• Gender &amp; social justice
• Right to information 
• Transparency and social accountability 
• Social Sector Services 
</t>
  </si>
  <si>
    <t xml:space="preserve">• Social Mobilization 
• Advocacy and Research 
• Awareness raising 
• Networking and lobbying 
• Enhancing social accountability.
• Environment 
</t>
  </si>
  <si>
    <t>Atta ul Haq</t>
  </si>
  <si>
    <t>297-C Samungly Housing Scheme Samungly Road Quetta, Pakistan</t>
  </si>
  <si>
    <t>attaulhaq2000@yahoo.com</t>
  </si>
  <si>
    <t>Short Biography of Atta ul Haq: I Atta ul Haq born 1980 I am double master one in International Relation and other one in political science, Completed Development Planning and Management (DPM) course from SPO and Resource Development Program (RDP) course from SAP-PK, Participated in 38 trainings and delivered 25 training. I visited Kenya, Senegal, Dubai, Egypt and Sari lanka. I became core group coordinator of Human Rights Commission of Pakistan (HRCP) on 1999. I start my social, professional and volunteer journey for the promotion of peace, conflict resolution, non-violence, love, forgiveness and promotion of human rights in grass root, remote and alarming areas of Pakistan. I join Rural Educational Development and Welfare Organization on 2000 I worked for the marginalized segments of the society after that myself with other likeminded colleagues found an organization on 23 March 2002 Youth Association for Development (YAD) later on I have been appointed founder Chief Executive Officer (CEO) of YAD, my role in YAD to lead and manage the organization, designing and implementation the youth activism, peace building, conflict resolution, nonviolence, promotion of human rights, program implementing, monitoring, supervision, linkages and coordination development. Under leadership of Atta ul Haq YAD worked with 18 donor agencies including USAID, CIDA, Peace Direct, MRGI and World Bank. I am pioneer and ruining YAD Peace program to bring peace building, conflict resolution, and tolerance, political, social &amp; inter sectarian harmony in Baluchistan through involvement of all segments of the society particularly youths, minorities, women, social activists &amp; media people through formation of mediators’ group. I joined a British Council most successful country wide initiative, InterAction Pakistan/Active Citizen Programme, for young people on 2006. I have been selected as one of the facilitators of a group of 11 facilitators countrywide. This group of facilitators was selected after a lengthy training process and a hard competition amongst 43 participants from all over Pakistan received over 1000 Expressions of Interest after extensive shortlisting exercise 43 applicants were selected for final training sessions while i trained as facilitator through a cycle program than i deliver the active citizen program country wide and trained youth of youth parliament Pakistan. I selected in another Peace direct (London) Pakistan initiative program named Islamabad peace Exchange Journey in 2012. After Islamabad Peace Exchange Program Mr. Haq being CEO design and implemented Baluchistan peace Exchange Journey program in Baluchistan through collaboration of Peace Direct (UK). I am working for peace building, conflict resolution, nonviolence, tolerance, interfaith harmony and human rights through collaboration of International and national network including Master peace (Egypt), Peace one day (Global), PRAGOMRA (International, culture of peace (Global), kids for peace (USA), IPYG (South Korea), WUPY, GCCT, Global Alliance on Armed Violence (Geneva), global peace and universal peace federation etc. I am member of 70 national and international networks/consortiums. Currently I am leading Master Peace Club Islamabad promotion of peace through arts, culture, concerts, recreations, love and forgiveness with youth and other stakeholder. I am also leading Kids for Peace Quetta Chapter an initiative of Kids for Peace Global (USA). I am leading International Peace Youth Group (IPYG) (South Korea) program end war bring world peace project in Quetta. I am trained adviser of Peace Jam (USA) leaders and ambassador program. I established eight PeaceJam Ambassadors and Leaders groups in Quetta, Loralai, Ziarat, and Pishin serving over 120 young people in the Baluchistan Province. My Plans are in place to expand the program to four additional regions in the province to involve and enrolled more schools, students, parents &amp; community. Focal person Baluchistan Pak India Aghaz-e-Dosti Initiative, Bharartian harmony tree, Bangladesh Bharat Pakistan Peoples Forum, Pakistan India Peoples Forum for Peace, Amnesty International, working with World Faith (USA) in Pakistan, working with Pax Populi (USA), working with mediators beyond borders (USA), working with peace now global taking the peace signatures &amp; working with international cities of peace as Quetta City Focal person &amp; Advisory Council Leader. Member Board of Director Pakistan Community Help Community (CHC) Global. Director Baluchistan Chapter World Faith (USA)</t>
  </si>
  <si>
    <t>Poverty Eradication, Food Security and Nutrition/ Sustainable Agriculture, Water and Sanitation, Employment, Decent Work and Social Protection, Youth, Education and Culture, Health and Population Dynamics, Sustainable Development Financing, Means of Implementation, Global Partnership for Achieving Sustainable Development, Needs of Countries in Special Situations, Human Rights, Regional and Global Governance, Climate Change, Disaster Risk Reduction, Forests and Biodiversity, Gender Equality and Women's Rights, Conflict Prevention, Post Conflict Peace Building and the Promotion of Durable Peace, Rule of Law and Governance</t>
  </si>
  <si>
    <t>all contribution assured</t>
  </si>
  <si>
    <t>Alliance Against Trafficking in Women and Children in Nepal</t>
  </si>
  <si>
    <t>AATWIN</t>
  </si>
  <si>
    <t>Poverty Eradication, Employment, Decent Work and Social Protection, Youth, Education and Culture, Human Rights, Gender Equality and Women's Rights, Rule of Law and Governance, Human Trafficking</t>
  </si>
  <si>
    <t>CSO</t>
  </si>
  <si>
    <t>Our representative had participated in the regional level program on Beijing +20 review by the APLWD and ESCAP in Bangkok in 2015.</t>
  </si>
  <si>
    <t xml:space="preserve">Major Objectives: 
a. To create pressure and support in order to formulate, amend and implement the polices and laws against human trafficking.
b. To create awareness on human trafficking among right holders and stakeholders through studies and research. 
c. To organize the civil society organizations working against human trafficking including the issues of women’s rights, human rights, and children’s rights and build their capacity. 
d. To develop AATWIN as a national level Resource Centre
e. To Equip AATWIN with human and physical resources, and to upgrade the human resources as per need. 
</t>
  </si>
  <si>
    <t>Establishment of AATWIN
Alliance Against Trafficking in Women and Children in Nepal (AATWIN) is a national level network of non-governmental organizations working against human trafficking, and for human rights, women’s rights and children’s rights, using a rights-based approach. Realizing the need of collective effort to fight against human trafficking, it was established as a network of organizations with the same perspective and objectives on 6 June, 1997. 
Since its establishment, AATWIN has been working on policy changes to tackle human trafficking at the local, national, and international levels. It has labored for bringing conceptual clarity on trafficking issues among the member organizations and the people in general. With the understanding of human trafficking as a global phenomena, AATWIN strongly believes that national laws, rules and regulations, policies, and working styles as well as the campaigns should be reflect the international practices. AATWIN's aims to mobilize campaigns by bringing together many organizations to fight against the most pertinent issues. 
At present there are 31 member organizations from all over the Nepal.</t>
  </si>
  <si>
    <t>Babarmahal, Kathmandu</t>
  </si>
  <si>
    <t>www.aatwin.org.np</t>
  </si>
  <si>
    <t>aatwin@ntc.net.np</t>
  </si>
  <si>
    <t>977-1-4229787</t>
  </si>
  <si>
    <t>- Trafficking Survivors/victims
- Policy Makers and Implementers
- NGOs/Civil Society
- Vulnerable people for Traffic
- Migrant Workers
- Women 
- Children</t>
  </si>
  <si>
    <t xml:space="preserve">Major Programs of AATWIN
1. Advocacy Campaign against Human Trafficking
Analyzing the issues of human trafficking from the human rights perspective, AATWIN has been executing awareness and advocacy campaigns for the formation, effective implementation, improvement and changes of existing laws and policies. AATWIN’s main activities include: lobby, consultation, interaction and workshop, memorandum, press conference, press releases, and demonstrations, sit-in protests, and rallies. 
2. Network Building 
Networks are important and essential to fight against human trafficking. Considering this issue, AATWIN has been building networks at local, national, and international level. AATWIN is extending its network at the district level through its member organizations and on the other, it is working on regional and international networks having membership from GAATW, RESISTENCE, SANFEC etc. 
3. AATWIN’s Information and Resource Centre
AATWIN’s Information and Resource Centre was established in 2004 with the objective of systematic collection and dissemination of information related to human trafficking and human rights at the national and international levels. 
The centre provides access to books, journals, magazines, reports, research studies, papers, bulletins, newspaper compilations, audio/visuals, posters, booklets, pamphlets, photographs, articles, and brochures etc. This centre is being used by member organizations, researchers, students, the media, and the general public.
4. Conceptual Clarity Initiatives
Conceptual clarity of human trafficking issue is extremely important among AATWIN’s member organizations and stakeholders. Thus, AATWIN conducts different types of activities, e.g. workshops, interactions, orientations, trainings, ToTs, publications etc. to publicize various issues and to create awareness among stakeholders. 
</t>
  </si>
  <si>
    <t>Benu Maya Gurung</t>
  </si>
  <si>
    <t>benumg@gmail.com</t>
  </si>
  <si>
    <t>977-9841647926</t>
  </si>
  <si>
    <t xml:space="preserve">Ms. Benu Maya Gurung is the Program Coordinator of AATWIN and working with AATWIN since 2004.She contributed in various committees as a member with Ministry of Women, Children and Social Welfare, National Women Commission and National Human Rights Commission/Office of Special Rapporteur against human trafficking. She is the member of Management Committee of Men Engage Alliance Nepal and Board member of International Visitor Alumni Association, Nepal (IVAAN). She has contributed in various policies, National Plan of Action, directives related with human trafficking and women's right of Nepal. She did Masters in Sociology with Gender Studies. 
She did the presentation and participation in various international events in India, Bangladesh, South Korea, and Mauritius, USA, Thailand, Cambodia.
</t>
  </si>
  <si>
    <t>Didn't get the opportunity to participate in UN Meetings or any activities till now.</t>
  </si>
  <si>
    <t>Employment, Decent Work and Social Protection, Youth, Education and Culture, Means of Implementation, Global Partnership for Achieving Sustainable Development, Human Rights, Gender Equality and Women's Rights, Rule of Law and Governance, Human Trafficking and Child Rights</t>
  </si>
  <si>
    <t>Can do the active contribution specifically against human trafficking as well women's rights, child rights and human rights.</t>
  </si>
  <si>
    <t>Poverty Eradication, Food Security and Nutrition/ Sustainable Agriculture, Employment, Decent Work and Social Protection, Sustained and Inclusive Economies, Macroeconomic Policies, Energy, Sustainable Development Financing, Global Partnership for Achieving Sustainable Development, Regional and Global Governance, Gender Equality and Women's Rights, Globalization</t>
  </si>
  <si>
    <t>UNCTAD, UNDP</t>
  </si>
  <si>
    <t xml:space="preserve">1. The development of people’ sovereignty and dignity.
2. The protection of local values and livelihood in facing globalization.
3. The alternate system based on humanity and re-localization.
</t>
  </si>
  <si>
    <t>Jl. Matraman Dalam 12A, Jakarta Pusat 10340, Indonesia</t>
  </si>
  <si>
    <t>Globalization, localization</t>
  </si>
  <si>
    <t>Advocacy, Research, Education, Campaign</t>
  </si>
  <si>
    <t>He is the Executive Director of RAG</t>
  </si>
  <si>
    <t>Attend UNCTAD Conference, UNDP Conference, WTO Conference</t>
  </si>
  <si>
    <t>Poverty Eradication, Food Security and Nutrition/ Sustainable Agriculture, Employment, Decent Work and Social Protection, Sustained and Inclusive Economies, Macroeconomic Policies, Energy, Global Partnership for Achieving Sustainable Development, Regional and Global Governance, Sustainable Consumption and Production (Including Chemical and Waste), Oceans and Seas, Gender Equality and Women's Rights</t>
  </si>
  <si>
    <t>Trade and Development, Global Supply Chain, Global Production Network</t>
  </si>
  <si>
    <t>Women's Global Nerwork for Reproductive Rights-Asia Pacific</t>
  </si>
  <si>
    <t>WGNRR - Asia Pacific</t>
  </si>
  <si>
    <t>Gender Equality and Women's Rights, Sexual and Reproductive health and rights</t>
  </si>
  <si>
    <t>WGNRR has participated in the Commission on Population and Development, Commission on the Status of Women, Global Youth Forum and various Post2015 processes. We were a member of the Philippine official delegation to the 6th APPC and CPD 48th session. We were also a member of the Asia Pacific CSO steering committee for Beijing +20 in 2014. WGNRR is present at various UNESCAP, UN Women, UNFPA organised events and meetings.
WGNRR has a consultative status with the ECOSOC.</t>
  </si>
  <si>
    <t>WGNRR strive towards the achievement of realisation of Sexual and Reproductive Health and Rights (SRHR) for all people. We do this through
Advocacy to enhance implementation of obligations and commitments made internationally
Campaigns to mobilise leadership in addressing critical global SRHR issues
Networking and Movement Building to build partnerships and connections with grassroots organisations and national, regional and global SRHR networks
Communications to enable information and resource sharing
Capacity building to support our members to undertake rights-based advocacy on SRHR</t>
  </si>
  <si>
    <t>The Women’s Global Network for Reproductive Rights (WGNRR) is a southern-based global network that builds and strengthens movements to realise the full sexual and reproductive health, rights and justice of all people. Our work is grounded in the realities of those who most lack economic, social, and political power. 
Our partners include grassroots organisations from countries and communities where there is least access to sexual and reproductive health and rights (SRHR), specifically, our members include grassroots community organisations, women’s NGOs, women’s health collectives, youth groups, LGBT groups, individual SRHR activists among others.
WGNRR has regionalised its operations. Our headquarters is based in Manila, Philippines with regional offices in Manila, Mexico and Tanzania.</t>
  </si>
  <si>
    <t>3 Marunong St. Barangay Central, Quezon City, Philippines</t>
  </si>
  <si>
    <t>www.wgnrr.org</t>
  </si>
  <si>
    <t>marevic@wgnrr.org</t>
  </si>
  <si>
    <t>WGNRR is working on sexual and reproductive health and rights and justice for all.</t>
  </si>
  <si>
    <t xml:space="preserve">We have four priority programme areas. All our actions are strategically focused on specific aspects of SRHR, which we believe are priorities for WGNRR, its network members and allies. 
Sexual Rights for all people
WGNRR advocates for the recognition of sexual rights as human rights and for its inclusion in the post-2015 development framework. WGNRR works to achieve safe and pleasurable sex for everyone, with a particular focus on marginalised communities such as women living with disabilities, young people, women living with HIV, sex workers and people of diverse sexual orientation and gender identities, among others.
In its advocacy work, WGNRR highlights State obligations to uphold sexual rights. WGNRR monitors violations of sexual rights all over the world and, with partners and allies, mobilises international support in defense of sexual rights. WGNRR raises awareness and capacitates members to better understand and respond to such violations.
Sexual and Reproductive Rights of Young People
WGNRR advocates for the recognition of young peoples’ sexual and reproductive rights as human rights, addressing the cultural, social, economic and political barriers that young people face in accessing their SRHR, improving availability of youth-friendly sexual and reproductive health services and comprehensive sexuality education, and the meaningful leadership and engagement of young people in driving their own futures.
WGNRR ensures full integration of a youth perspective and youth-specific issues into all its activities. In order to achieve the above objectives, WGNRR works to strengthen and support existing youth leadership and activism in SRHR, specifically looking at developing young women’s leadership within its membership, and pushing for the creation of meaningful spaces and focus on young people’s SRHR. 
Access to Contraceptives
Approximately 222 million women in developing countries have an unmet need for modern contraception. Contraceptives are important in preventing unwanted pregnancy, preventing the spread of STIs and HIV, and in allowing for safe, enjoyable sex for everyone. But while there has been recognition of the need to provide contraceptives, universal access- where women are able to choose and easily access the contraceptive methods that meet their own needs- remains a challenge.
WGNRR advocates for the availability of a full range of voluntary, rights-based, and particularly women-centric contraceptives and services as a human right. WGNRR continues to participate in the review process for ICPD +20, facilitating inputs from grassroots member organisations. We work with allies and working groups to ensure rights-based language is central to the new development framework, including environmental agendas. We will continue to emphatically advocate against forced sterilization and population control strategies. 
Access to Safe and Legal Abortion
WGNRR strongly advocates for access to safe abortion alongside access to contraceptives. Whilst access to contraceptives may reduce the need for abortion, women will face unplanned pregnancies due to contraceptive failure, sexual violence and unplanned or unwanted sexual experiences. Access to safe abortion must be part of universal sexual and reproductive health services and recognised as human right. 
Access to safe and legal abortion accompanied by accurate information and affordable, quality and friendly services, enable women and young people to have full control over their bodies and their fertility. WGNRR believes that any effort to curb maternal mortality and morbidity will be fruitless without addressing the issue of abortion. Together with members and allies, WGNRR defends existing legislation and its implementation, opposes restrictive laws and policies, challenges social stigma and discrimination, and advocates for the decriminalisation of abortion worldwide. WGNRR also develops the capacity of grassroots organisations for safe abortion advocacy.
</t>
  </si>
  <si>
    <t>Marevic Parcon</t>
  </si>
  <si>
    <t>3 Marunong St. Teachers Village, Quezon City Philippines</t>
  </si>
  <si>
    <t>Marevic Parcon is the Asia Programme Officer, Bing is responsible for membership and networking, campaigning and advocacy activities on sexual and reproductive health and rights in the Asian region.
Marevic is a women’s rights development worker and advocate for two decades with expertise in gender issues, paralegal work and community-based training on violence against women and sexual and reproductive rights. Her activism began in the 1990s as a women and students’ rights organiser and continued with the women’s movement after college. In 2000, together with a team of lawyers and paralegals, she established a feminist legal organisation called the WomenLEAD Foundation. She also worked with local and international NGOs as a trainer, paralegal, advocacy officer and program officer, and organised national and international events on a feminist legal framework, militarism and war, aid effectiveness, globalisation, and gender and conflict.
Marevic represented WGNRR in various UN and post 2015 processes</t>
  </si>
  <si>
    <t>Marevic has participated in various CSW, CPD, APPC conferences and session CSO representative and as a member of the delegation. She has presented CSO statements at the CSW and APPC.</t>
  </si>
  <si>
    <t>Gender Equality and Women's Rights, SRHR</t>
  </si>
  <si>
    <t>Bringing in international perspective and the SRHR agenda in the discussions.</t>
  </si>
  <si>
    <t>ICSD</t>
  </si>
  <si>
    <t>Indonesia Center for Sustainable Development</t>
  </si>
  <si>
    <t>Poverty Eradication, Sustained and Inclusive Economies, Sustainable Cities and Human Settlement, Climate Change, Rule of Law and Governance</t>
  </si>
  <si>
    <t>Participated in UNEP Meeting in Phnom Penh for NGO meeting post-MDGs input</t>
  </si>
  <si>
    <t>This center founded in a synergistic effort between stakeholders government, entrepreneurs, and multicultural society / community, to generate a sustainable development process with the goal to gain prosperity and equity.</t>
  </si>
  <si>
    <t xml:space="preserve">ICSD (Indonesia Center for Sustainable Development) was established by multidisciplinary scholars in 2002 with the goal to accelerate the process of sustainable development in Indonesia. ICSD takes the role as an institution that connects multiple stakeholders while focusing on institutional development in accordance with the concept of sustainable development in order to develop the people's self-governance. There are three elements in the concept of sustainable development that are taken into focus by ICSD and that are supported by each stakeholder (entrepreneurs, government, and civil society): economic, social, and environmental sustainability.
</t>
  </si>
  <si>
    <t>Jln. Mampang Prapatan VIII, Kompleks Bappenas 53, Jakarta, Indonesia</t>
  </si>
  <si>
    <t>http:www.icsd.or.id</t>
  </si>
  <si>
    <t>prasetijo@icsd.or.id</t>
  </si>
  <si>
    <t>This center has been initiated to motivate the creation of social equity in the management of resources. These resources are deemed to be appropriate by the principal of sustainable development by taking different perspectives social, anthropological, ecological, and economical - on the local, regional, national and even on the global level.</t>
  </si>
  <si>
    <t>This missions will be implemented by several strategies and programs, which are listed below:
• Collaborative Research,
• Policy Studies,
• Trainings,
• Institutional Development, 
• Conflict Analysis and Resolution,
• Networking, 
• Community Development, 
• and Information Sharing.
These programs of ICSD are focused on all issues that are connected with natural resources management.</t>
  </si>
  <si>
    <t>Adi Prasetijo</t>
  </si>
  <si>
    <t>Jln. Mampang Prapatan VIII, Kompleks Bappenas 53</t>
  </si>
  <si>
    <t>prasetijo@gmail.com</t>
  </si>
  <si>
    <t xml:space="preserve">I have 16 years of experience as a social cultural researcher and NGO activist. I am currently working as a researcher and trainer at ICSD for the of sustainable development. ICSD is a local NGO that was established since 2002 who work with sustainable development issues in Indonesia, with synergy between society, government and business. ICSD many provide training and workshops to those in need at. 
I have graduated my Ph.D. at Anthropology Department, School of Distance Education in Universiti Sains Malaysia (USM) in 2014. My focus area was on Indigenous People movement issue with case on Orang Rimba in Jambi, Indonesia. My research area is on natural resource management issues and how they deal with climate change. 
I provide research and capacity building training to the community, local NGOs, companies and local governments. My area of focus is the development of community capacity in the field of community development, CSR, as well as conflict resolution and social analysis. 
</t>
  </si>
  <si>
    <t>Participated at NGO meeting forum by UNEP in Phnom Penh</t>
  </si>
  <si>
    <t>Poverty Eradication, Global Partnership for Achieving Sustainable Development, Climate Change</t>
  </si>
  <si>
    <t>I will bring local issues related to climate change and its impact on local communities in which these common concern in Southeast Asia. Especially how the local knowledge to find ways to solve these problems. The meeting was an opportunity to share in order to achieve mutual understanding.</t>
  </si>
  <si>
    <t>World Society for the Protection of Animals (World Animal Protection)</t>
  </si>
  <si>
    <t>WSPA</t>
  </si>
  <si>
    <t>Food Security and Nutrition/ Sustainable Agriculture, Sustained and Inclusive Economies, Climate Change, Disaster Risk Reduction, Oceans and Seas, Forests and Biodiversity, Animal Welfare</t>
  </si>
  <si>
    <t>SIDS Samoa 2014; UNESCO Nagoya 2014; Hyogo II Sendai 2015</t>
  </si>
  <si>
    <t>Helping People work humanely together with animals for the benefit of society, health, agriculture and livelihoods.</t>
  </si>
  <si>
    <t>From our regional hubs in Africa, Asia Pacific, Europe, North America and Latin America, we move the world to protect animals. 
The global farming challenge
The treatment of farm animals is the world’s biggest animal welfare issue – and it’s getting bigger. By 2050, livestock production will be twice what it was in 2000. Right now, more than 70 billion animals are farmed for food each year – two-thirds in conditions that mean they can’t move freely or live naturally. We campaign for progress at every stage – from farming to transportation to slaughter. And we know change is possible – since 2009, our humane slaughter training has made life better for eight billion animals. 
Animals in farming: our work
We move governments and global bodies to improve regulations to protect animals.
We influence debates that will shape the future of world farming.
We partner with food businesses to change the way they work and protect animals.
We work with farmers to demonstrate practical and affordable ways to protect animals.
We encourage people to choose food produced in line with high welfare standards.</t>
  </si>
  <si>
    <t>Thailand Office: Olympia Thai Plaza, Bangkok</t>
  </si>
  <si>
    <t>http://www.worldanimalprotection.org</t>
  </si>
  <si>
    <t>KevinVang@worldanimalprotection.org</t>
  </si>
  <si>
    <t>+66 2 513 0475</t>
  </si>
  <si>
    <t>+66 2 513 0477</t>
  </si>
  <si>
    <t>Animal Welfare, Farming, Health, Livelihoods, Environment,</t>
  </si>
  <si>
    <t>Kevin Vang</t>
  </si>
  <si>
    <t>7th floor, Olympia Thai Tower, 444 Ratchadaphisek Road, Samesennok, Huay Kwang, Bangkok 10310, Thailand</t>
  </si>
  <si>
    <t>Senior Government Advisor</t>
  </si>
  <si>
    <t>UNCED Conference Delegate 1992
Rio +20, Several Conferences
SIDS Conference, Samoa, 2014
SDGS, Several Conferences
Hyogo Framework, Several Conference</t>
  </si>
  <si>
    <t>Climate Change, Disaster Risk Reduction, Oceans and Seas, Forests and Biodiversity, Animal Welfare</t>
  </si>
  <si>
    <t>Legal, Policy and Editing</t>
  </si>
  <si>
    <t>Sustainable Development Foundation</t>
  </si>
  <si>
    <t>Poverty Eradication, Food Security and Nutrition/ Sustainable Agriculture, Employment, Decent Work and Social Protection, Sustained and Inclusive Economies, Macroeconomic Policies, Climate Change, Disaster Risk Reduction, Oceans and Seas, Forests and Biodiversity, Gender Equality and Women's Rights</t>
  </si>
  <si>
    <t xml:space="preserve">Development of the voluntary guideline for small scale fishery with FAO.
CEDAW and Benjing platform of action.
Convention of biodiversity
</t>
  </si>
  <si>
    <t xml:space="preserve">1) To promote education and holistic approaches to bring about sustainable development
2) To promote, support, and develop the effectiveness of people organizations, NGOs and other groups and networks to facilitate economic, social and environmental sustainable development.
3) To strengthen and expand the coordination of NGOs and people organization networks in order to develop their capacities and potential for attaining development goals.
4) To disseminating information to the public in order to raise awareness about problems of the people and to motivate public participation in problem-solving from the implementation stage all the way to the national policy. 
5) To strengthen the understanding of sustainable development and to build-up cooperation for sustainable development among various: the private business, and other partnerships including cooperation among Thai and International NGOs. 
</t>
  </si>
  <si>
    <t>Sustainable Development Foundation (SDF) is a Thai non-government organization that works with and for marginalized and vulnerable upland and coastal communities on right to productive resources and livelihoods, sustainable resource management practices, biodiversity conservation, disaster risk reduction and building climate change resilience.
SDF applies rights-based and gender justice approaches in promoting community participation in sustainable natural resource management. SDF makes extensive use of spatial planning, ecosystem-based management and multi-stakeholder participation techniques in its work. The foundation has extensive experience working with marginalize groups, local, provincial and national partners on natural resource management issues, and is an active member of both national and international networks. SDF is active at the policy level both at the national and international levels.</t>
  </si>
  <si>
    <t>Office address: Sustainable Development Foundation 86 Soi Ladprao 110 (Sonthiwadhana 2), Ladprao Road., Wangthonglang Sub-district, Wangthonglang District, Bangkok 10310</t>
  </si>
  <si>
    <t>www.sdfthai.org</t>
  </si>
  <si>
    <t>sdfthai@gmail.com</t>
  </si>
  <si>
    <t>6629353560-2</t>
  </si>
  <si>
    <t xml:space="preserve">• Building Coastal resilience in Climate Change. Adaptation..
• Ecosystem Based Natural Resource Management.
• Laying the groundwork for Developing a Thailand National Adaptation Plan
• Risk and Vulnerability Assessment that Impact on the Community and Water Resources Management in the Phetchaburi Watershed and covers the Sirindhorn International Environmental Park.
</t>
  </si>
  <si>
    <t xml:space="preserve">- Conduct Concrete good practice at field sites to Build Coastal resilience in Climate Change Adaptation and practice multi stake holders Ecosystem Based Natural Resource Management.
-Conduct study on National Adaptation policy and plan development process in order to Lay groundwork for Developing a Thailand National Adaptation Plan.
- Policy Advocacy and campaign on environmental governance , governance democracy and women Rights .
- Knowledge building through research and various capacity building activities.
-Advocate, policy and campaign for Women rights, small scale fishery vulnerable and marginalize groups .
Support Net working among People Organisation and NGOs.
</t>
  </si>
  <si>
    <t>Ravadee prasertcharoensuk</t>
  </si>
  <si>
    <t>Sustainable Development Foundation 86 Soi Ladprao 110 (Sonthiwadhana 2), Ladprao Road., Wangthonglang Sub-district, Wangthonglang District, Bangkok 10310, THAILAND Tel : (+66 2) 9353560-2 Fax : (+66 2) 9352721</t>
  </si>
  <si>
    <t>ravadee.prasertcharoensuk@gmail.com</t>
  </si>
  <si>
    <t>Director of Sustainable Development Foundation.
Human rights advocate.. Have engaged in women Rights and environmental justice and community development since 1980 until present .</t>
  </si>
  <si>
    <t xml:space="preserve">-Development of voluntary guideline for small scale fishery for sustainable livelihood Nd food security with FAO.
- CEDAW and Beijing platform of action process.
- technical consultation on gender and climate change under UNFCCC working group.
-implement various projects support from UNDP to promote women Rights, ecosystem based on coastal communities., coastal resilience on climate change adaptation 
</t>
  </si>
  <si>
    <t>Food Security and Nutrition/ Sustainable Agriculture, Sustained and Inclusive Economies, Macroeconomic Policies, Global Partnership for Achieving Sustainable Development, Human Rights, Climate Change, Disaster Risk Reduction, Oceans and Seas, Forests and Biodiversity, Gender Equality and Women's Rights, Rule of Law and Governance</t>
  </si>
  <si>
    <t>-Inputs for CSO statement. 
-Participating in the negotiation process. 
-National focal point for national campaign and advocacy. I
-implementing agency to ensure putting concept to concrete actions at ground level.</t>
  </si>
  <si>
    <t>International Union for Conservation of Nature</t>
  </si>
  <si>
    <t>IUCN</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</si>
  <si>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Macroeconomic Policies, Energy, Sustainable Development Financing,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Oceans and Seas, Forests and Biodiversity, Gender Equality and Women's Rights, Conflict Prevention, Post Conflict Peace Building and the Promotion of Durable Peace, Rule of Law and Governance</t>
  </si>
  <si>
    <t>IUCN has an Official Observer Status at the United Nations General Assembly.</t>
  </si>
  <si>
    <t xml:space="preserve">IUCN, International Union for Conservation of Nature, helps the world find pragmatic solutions to our most pressing environment and development challenges.
IUCN’s work focuses on valuing and conserving nature, ensuring effective and equitable governance of its use, and deploying nature-based solutions to global challenges in climate, food and development. IUCN supports scientific research, manages field projects all over the world, and brings governments, NGOs, the UN and companies together to develop policy, laws and best practice.
</t>
  </si>
  <si>
    <t xml:space="preserve">IUCN is the world’s oldest and largest global environmental organisation, with more than 1,200 government and NGO Members and almost 11,000 volunteer experts in some 160 countries. IUCN’s work is supported by over 1,000 staff in 45 offices and hundreds of partners in public, NGO and private sectors around the world.
World Commission on Environmental Law (WCEL) 
The ELP's programme of activities is delivered through the collective efforts of the Environmental Law Centre (ELC) in Bonn and the World Commission on Environmental Law (WCEL), an extensive global volunteer network of over 700 environmental law specialists in more than 110 countries.
WCEL advances environmental law by developing new legal concepts and instruments, and by building the capacity of societies to employ environmental law for conservation and sustainable development.
</t>
  </si>
  <si>
    <t>Rue Mauverney 28, 1196 Gland, Switzerland</t>
  </si>
  <si>
    <t>https://cms.iucn.org/</t>
  </si>
  <si>
    <t>mail@iucn.org</t>
  </si>
  <si>
    <t>+41 22 9990000</t>
  </si>
  <si>
    <t>+41 22 9990002 (Fax)</t>
  </si>
  <si>
    <t xml:space="preserve">All of our work is framed by a Global Programme, developed with and approved by IUCN member organisations every four years. Our current programme runs from 2012 to 2016.
IUCN's Global Programme is coordinated by IUCN’s Secretariat and delivered in conjunction with IUCN member organisations, Commissions and IUCN's theme-based programmes: 
Business
Economics
Ecosystem management
Environmental law
Forest conservation
Gender
Global policy
Marine and polar
Protected areas
Science and knowledge
Social policy
Species
Water 
World Heritage
</t>
  </si>
  <si>
    <t xml:space="preserve">Conserving biodiversity is central to the mission of IUCN. We demonstrate how biodiversity is fundamental to addressing some of the world’s greatest challenges such as climate change, sustainable development and food security.
To deliver conservation and sustainability at both the global and local level, IUCN builds on its strengths in the following areas:
Science – 11,000 experts setting global standards in their fields, for example, the definitive international standard for species extinction risk – the IUCN Red List of Threatened Species™.
Action – hundreds of conservation projects all over the world from the local level to those involving several countries, all aimed at the sustainable management of biodiversity and natural resources.
Influence – through the collective strength of more than 1,200 government and non-governmental Member organizations, IUCN influences international environmental conventions, policies and laws.
</t>
  </si>
  <si>
    <t>Hitoshi Ushijima</t>
  </si>
  <si>
    <t>Faculty of Law, Chuo University,Hachioji, Tokyo, 192-0393, JAPAN</t>
  </si>
  <si>
    <t>hihihitoshi@gmail.com</t>
  </si>
  <si>
    <t>+81.80.5373.2123</t>
  </si>
  <si>
    <t>Hitoshi Ushijima is Professor of Law at Chuo University, Tokyo, Japan. His research foci include administrative law and regulatory policy, environmental law, comparative law, and multi-layered legal systems and governance. He has been a Visiting Professor at Tulane Law School, a Guest Professor at KU Leuven, Belgium, a Visiting Researcher at Georgetown Law School, and is the author of the Japan Chapter of “Administrative Law and Governance in Asia” (Routledge, 2009). Professor Ushijima has served as a member of the Personnel Council at Japan’s Ministry of Defense and as an instructor at the Ministry of Internal Affairs and Communication. He has also served on many local-government advisory committees for administrative reform, environmental impact assessment, freedom of information, and data protection. Professor Ushijima received his LL.B. from Chuo, and his LL.M.s from Hiroshima University and the University of Wisconsin (Fulbright Program). He served on the faculty of Fukuoka University, before joining Chuo in 2005.</t>
  </si>
  <si>
    <t>Food Security and Nutrition/ Sustainable Agriculture, Water and Sanitation, Energy, Global Partnership for Achieving Sustainable Development, Human Rights, Regional and Global Governance, Sustainable Consumption and Production (Including Chemical and Waste), Climate Change, Disaster Risk Reduction, Forests and Biodiversity, Rule of Law and Governance</t>
  </si>
  <si>
    <t>As a member of the World Commission of Environmental Law, I would be contributing to achievement of Sustainable Development Goals, ecological justice, and rule of law and governance, under the UN system, by developing new legal concepts and instruments, and by building the capacity of societies to employ environmental law for conservation and sustainable development.</t>
  </si>
  <si>
    <t>ECOLOGICAL FORUM OF NON-GOVERNMENTAL NON-COMMERCIAL ORGANIZATIONS OF UZBEKISTAN</t>
  </si>
  <si>
    <t>Ecoforum of Uzbekistan</t>
  </si>
  <si>
    <t>Uzbekistan</t>
  </si>
  <si>
    <t>Food Security and Nutrition/ Sustainable Agriculture, Desertification, Land Degradation and Drought, Water and Sanitation, Youth, Education and Culture, Health and Population Dynamics, Energy, Global Partnership for Achieving Sustainable Development, Sustainable Consumption and Production (Including Chemical and Waste), Climate Change, Disaster Risk Reduction, Forests and Biodiversity, Gender Equality and Women's Rights</t>
  </si>
  <si>
    <t>-Seventeenth meeting of the Working Group of the Parties to the Aarhus Convention
-Task Force on Public Participation in Decision-making -Joint event with the Meeting of the Parties to the Protocol on Water and Health
-Workshop on equitable access to water and sanitation. Iin the framework of the UNECE-WHO/Europe Protocol on Water and Health
-The fourth session of the Meeting of the Parties (MOP 4) to the Convention on Access to Information, Public Participation in Decision-making and Access to Justice in Environmental Matters
-International expert meeting on good practices regarding access to information, public participation and access to justice with respect to genetically modified organisms (GMOs)
-International Conference of Regional Centre of Expertise on Sustainable Development</t>
  </si>
  <si>
    <t xml:space="preserve">- Unification of NGOs’ efforts for increasing effectiveness of public participation in development and implementation of national strategy on sustainable development;
- Promotion of conservation and rational use of natural resources to achieve sustainable development of the country; 
- Promotion of civil society development based on the environmental values. 
</t>
  </si>
  <si>
    <t xml:space="preserve">Ecoforum of Uzbekistan is an association of environmental non-governmental non-commercial organizations of Uzbekistan.
Ecoforum was established in September, 2004 at the conference of leaders of 48 NNO of the country and incorporated with the Ministry of Justice of the Republic of Uzbekistan in April, 2007
</t>
  </si>
  <si>
    <t>13a, str. Shukhrat, Yunusabad district, Tashkent, 100084, Uzbekistan</t>
  </si>
  <si>
    <t>www.ecoforum.uz</t>
  </si>
  <si>
    <t>ecoforum.uz@gmail.com</t>
  </si>
  <si>
    <t>+998 71 2304256</t>
  </si>
  <si>
    <t xml:space="preserve">The priorities of function are reflected in the target programs of Ecoforum, at which ecoNGOs coalitions from different regions of the country are being worked: 
• regarding environmental education and education for sustained development;
• regarding public participation in integrated management of water;
• regarding public environmental monitoring and public ecological expertise;
• regarding development of ecological journalism;
• regarding public participation in climate change issues and sustainable development of mountain areas: 
• regarding youth involvement in dynamical environmental activity
</t>
  </si>
  <si>
    <t xml:space="preserve">Ecoforum has 8 years of practical experience of holistic and integrated approaches to sustainable development and prioritization of environmental issues in context of development challenges; poverty and development nexus for environmental issues; water management experience; knowledge of sustainable livelihood approaches; knowledge and technical expertise in the area of climate change, organic farming, food security and gender equality; CP management at industrial enterprises, cleaner production and challenges in semi-arid, high altitude areas; Ecoforum representatives are members of the Public Council of the Interstate Commission on Sustainable Development of the Central Asia. Ecoforum implemented 9 projects in the field of sustainable development, including two at the regional level: Central Asia Regional member joint initiative/ awareness raising project “Sensitizing public to rio+20 process” (2011 – 2112) and “The SMD issues within the Central Asia Outreach Joint Initiative” (2010). Activities Ecoforum marked by a number of international awards, including: third time was the national winner of the World Award for Sustainability "Energy Globe»; became the winner of the Rio de Janeiro-Climate Adaptation of the Women's Rio +20 Good Practice Award - 2012.
Ecoforum specialists developed a regional blog http://ca-dialogue.blogspot.com/ to raise public awareness in the implementation of the Millennium Development Goals to achieve sustainable development. 
</t>
  </si>
  <si>
    <t>Nadejda Vakhitova</t>
  </si>
  <si>
    <t>17/69, kvartal 23, Uchtepa district, Tashkent, 100139, Uzbekistan</t>
  </si>
  <si>
    <t>nvakhitova09@gmail.com</t>
  </si>
  <si>
    <t>+998 94 6147378</t>
  </si>
  <si>
    <t>Coordinator of the SD Program and Program "Women of Mountains"</t>
  </si>
  <si>
    <t>-4th Asia Pacific Climate Change Adaptation Forum
-Geneva NGO Forum for the Beijing+20 UNECE Regional Review
-Task Force on Public Participation in Decision-making -Joint event with the Meeting of the Parties to the Protocol on Water and Health</t>
  </si>
  <si>
    <t>Water and Sanitation, Global Partnership for Achieving Sustainable Development, Climate Change, Gender Equality and Women's Rights</t>
  </si>
  <si>
    <t>I can participate in focus groups, discussions, document preparation, and, if possible, to share the experience of our organization</t>
  </si>
  <si>
    <t>Global Environmental Institute</t>
  </si>
  <si>
    <t>GEI</t>
  </si>
  <si>
    <t>China</t>
  </si>
  <si>
    <t>Poverty Eradication, Energy, Sustainable Development Financing, Sustainable Cities and Human Settlement, Forests and Biodiversity, Gender Equality and Women's Rights</t>
  </si>
  <si>
    <t>GEI believes that solving environmental problems cannot be separated from solving social and economic problems. This is especially true in developing countries like China, where conventional approaches to environmental protection often fail because they hinder economic activity. There is urgent need for new solutions that work with the market to provide sustainable livelihoods and thriving ecosystems. GEI was founded to find those solutions. Specifically, we aim to:
Integrate environmental and economic problem-solving in China by building local and international collaboration between government agencies, research institutions, private enterprises, and non-governmental organizations.
Achieve self-sustaining and ecologically-sound rural development by linking local communities directly with outside partners in such areas as biodiversity conservation, bioremediation, renewable energy, and organic agriculture.
Mitigate global warming and increase energy conservation by commercializing environmental technology, fostering sustainable enterprises, and developing innovative business and financing models.
Develop the capacity of leaders and civil society to design, implement, and enforce socially and ecologically-sound development policy in rural, urban, and industrial sectors in China and around the world.</t>
  </si>
  <si>
    <t>The Global Environmental Institute (GEI) is a Chinese non-profit, non-governmental organization that was established in Beijing, China in 2004. Our mission is to design and implement market-based models for solving environmental problems in order to achieve development that is economically, ecologically, and socially sustainable.
The Global Environmental Institute (GEI) envisions a diverse and healthy world shaped and shared by all, in which economic well-being is directly linked to ecological and social well-being, industry is accountable and clean, and rural communities flourish at the local level.</t>
  </si>
  <si>
    <t>The Global Environmental Institute Suite 1-401, Building No. 5 New World Villa Dongcheng District Beijing 100062, China</t>
  </si>
  <si>
    <t>www.geichina.org</t>
  </si>
  <si>
    <t>yingli@geichina.org</t>
  </si>
  <si>
    <t>00861067083192-222</t>
  </si>
  <si>
    <t>The Global Environmental Institute is a China-based non-profit, non-governmental organization that was established in Beijing in March 2004 and obtained a DUNS code number in 2009.
As a China-based NGO with an international focus, GEI fuses best practices in environmental protection, energy conservation and community livelihoods with innovative market mechanisms to drive sustainable development. In addition to the lasting impact of our projects domestically, our strong emphasis on international cooperation on energy and the environment has allowed us to assume a leading role in improving China’s environmental impact abroad.</t>
  </si>
  <si>
    <t>GEI main activity includes:
Energy and Climate Change: Develop policy tools and market mechanisms suitable for China’s national conditions, promote the application and popularization of clean energy technology and environmentally friendly agricultural technology, and on the international level to promote China-US communication and practical cooperation on climate change and clean energy, ultimately advancing China’s low-carbon economic development.
Biodiversity Conservation: Resolve conflicts between resource extraction, ecological conservation, and community development in the buffer zones of nature reserves, acheiving effective conservation of biodiversity.
Investment, Trade, and the Environment: Facilitate government implementation of environmentally friendly policies and guidelines for investment and trade, while urging policy makers to place greater importance on sustainable development and resource use. At the same time, GEI works to guide the environmental and social conduct of China’s overseas enterprises.
Capacity Building: Promote training, improve the teaching and research capacity of central party, national, and provincial level academies of governance, in order to improve understanding of sustainable development and capacity to develop and implement environmentally friendly policies among high-level government policymakers, civil servants at all levels, and managers of state-owned enterprises. 
GEI researches, designs and promotes financial and commercial models as well as policy tools like Payments for Ecological Services (PES), Environmental Impact Assessments (EIA) and the Clean Development Mechanism (CDM) to pilot at its project sites. For all of its projects, GEI partners with and engages in capacity building of all relevant stakeholders. Based on the success of these demonstration projects, GEI then submits policy recommendations to relevant government departments, works to establish market mechanisms and assists enterprises in environmental institution building.</t>
  </si>
  <si>
    <t>Ying Li</t>
  </si>
  <si>
    <t xml:space="preserve">Ms. Li Ying obtained her master degree of Environmental Engineering from Mahidol University, Thailand in 2010. She gained “Distinguished Thesis Award “from Mahidol University via her master works which titled pharmaceuticals and personal care products (PPCPs) in the wastewater treatment plans (WWTPs) in Bangkok. She was enrolled as a internship student in Faculty of Public Health, Seoul National University for three month in 2009. She has experiences and knowledge on water quality monitoring, water resources management, water/wastewater treatment processes and solid waste management. 
Before joining to GEI, she worked on the project “Towards sustainable development of the Greater Mekong Sub-region: building capacity of Civil Society Organization on climate change adaptation and good environmental governance”, funded by Swedish International Development Cooperation Agency (Sida) in Thailand Environment Institute Foundation (TEI) as an assistant program officer, aimed at initiating regional forums, enhancing knowledge and understanding, promoting access to information and implementing synergetic ideas from national and regional forums into actions on the ground of climate change adaptations among CSOs in Mekong countries, including Thailand, Lao PDR, Vietnam, Cambodia, Myanmar and Yunnan China. She had been living in Bangkok more than 7 years. She worked in Beijing Chinese Language School as a Chinese language teacher in Bangkok for more than 3 years before working in TEI. She was a Thai-English-Chinese translator in Global Translation TEAM (GTM) Company in Thailand. Currently, she is working in Global Environmental Institute (GEI).
</t>
  </si>
  <si>
    <t>Poverty Eradication, Food Security and Nutrition/ Sustainable Agriculture, Energy, Climate Change, Disaster Risk Reduction, Gender Equality and Women's Rights</t>
  </si>
  <si>
    <t>Will share the Chinese case studies with others and bring the others good case studies to Chinese CSOs.</t>
  </si>
  <si>
    <t>Adahas</t>
  </si>
  <si>
    <t>Youth, Education and Culture, Human Rights, Climate Change, Gender Equality and Women's Rights, Conflict Prevention, Post Conflict Peace Building and the Promotion of Durable Peace, LGBTIQ Rights</t>
  </si>
  <si>
    <t xml:space="preserve">Participated at Rio+20 UNCSD 
At the UN GA 2014
Asian Ministerial Conference on Disaster Risk Reduction 2012, 2014
At the UNHABITAT Governing Council Meeting 2012
</t>
  </si>
  <si>
    <t>A platform where young people can share their ideas and opinions and find solutions together.</t>
  </si>
  <si>
    <t>A substantial number of young people are increasingly disengaged from voicing their opinions on socio-political issues simply due to the non-availability of a platform to do so. There is a huge disconnect in the country between young people and mainstream media platforms. Adahas.lk is an alternative platform for expressing their ideas and sharing their views.</t>
  </si>
  <si>
    <t>139/11 Pagoda Road, Pita-Kotte</t>
  </si>
  <si>
    <t>www.adahas.lk</t>
  </si>
  <si>
    <t>senel.wanniarachchi@gmail.com</t>
  </si>
  <si>
    <t>Youth engagement</t>
  </si>
  <si>
    <t>Web platform: www.adahas.lk</t>
  </si>
  <si>
    <t>Senel Wanniarachchi</t>
  </si>
  <si>
    <t xml:space="preserve">Senel Wanniarachchi is a writer and a columnist to several newspapers, magazines and blogs. He is a Senator in the Sri Lanka Youth Parliament. Senel was a member of the International Youth Task Force that was to advise on the preparations for the World Conference on Youth which took place in May 2014 in Colombo. He was named a ‘Global Changemaker’ by the British Council and a Commonwealth Changemaker’ by the Commonwealth Youth Exchange Council. He was Sri Lanka’s youth delegate at the 2013 UNHABITAT Governing Council meeting in Nairobi. Senel was a Rio+20 Fellow of the Adopt a Negotiator Project of and travelled to the Earth Summit to track high-level negotiations for the Global Campaign for Climate Justice. He is an Ambassador for Young Men for Gender Equality and is a Champion of the International Planned Parenthood Federation. He was also a member of the National Steering &amp; Advisory Committee for Sri Lanka’s National Human Development Report for 2014. He has attended Model United Nations Conferences in Sri Lanka, India, Vienna, Geneva and Germany and has won over 6 Best Delegate awards. 
He was also trained by UN Office for Disaster Risk Reduction in DRR reporting in Yogyakarta on the side lines of the 2012 Asian Ministerial Conferences on Disaster Risk Reduction (AMCDRR) he also attended the 2014 AMCDRR in Bangkok representing the Major Group for Children and Youth. He is an official correspondent of the UN Information centre in Colombo and wrote the Rio+20 success story for Sri Lanka. He is currently pursuing a degree at the University of Colombo in International Relations (special), Political Science and Sociology. He is passionate about social and new media and is always exploring how tools such as Twitter and Facebook could be used to and drive social change. 
</t>
  </si>
  <si>
    <t>Youth, Education and Culture, Health and Population Dynamics, Human Rights, Climate Change, Disaster Risk Reduction, Gender Equality and Women's Rights, Conflict Prevention, Post Conflict Peace Building and the Promotion of Durable Peace</t>
  </si>
  <si>
    <t>Any social media/web based activities, expertise on youth engagement.</t>
  </si>
  <si>
    <t>Radanar Ayar Rural Development Association</t>
  </si>
  <si>
    <t>RDA</t>
  </si>
  <si>
    <t>Myanmar</t>
  </si>
  <si>
    <t>Food Security and Nutrition/ Sustainable Agriculture, Health and Population Dynamics, Climate Change, Gender Equality and Women's Rights, LGBTIQ Rights</t>
  </si>
  <si>
    <t>ESCAP Meeting Beijing+20 ,UNNGLAS Sustainable Development on Financing, ESCAP IGM for HIV/AIDS</t>
  </si>
  <si>
    <t>Poverty reduction and narrowing the gaps of rural and urban areas</t>
  </si>
  <si>
    <t>Founded since 2009 and working three projects with two operational offices. We have 32 full time staffs today and we close working with UN System for Policy advocacy in CSO role.</t>
  </si>
  <si>
    <t>40,Bogyoke Aung Sann Road, Ward-5</t>
  </si>
  <si>
    <t>www.radanarayar.org</t>
  </si>
  <si>
    <t>Info@radanarayar.org</t>
  </si>
  <si>
    <t>Sustainable Development and Poverty Reduction</t>
  </si>
  <si>
    <t>Policy Advocacy</t>
  </si>
  <si>
    <t>Thet Naing Tun</t>
  </si>
  <si>
    <t>Yangon Delegation Office</t>
  </si>
  <si>
    <t>thetnaihtun@gmail.com</t>
  </si>
  <si>
    <t>He is Head of Delegation and Project Manager. He also represent UN Major Group on Children and Youth under Open Working Group of UN General Assembly for Sustainable Development Goals</t>
  </si>
  <si>
    <t>IGM HIV UNESCAP</t>
  </si>
  <si>
    <t>Youth, Education and Culture</t>
  </si>
  <si>
    <t>Goals and Targets</t>
  </si>
  <si>
    <t>Social Health of Inte-ethnic Network for Empowerment of SOCCKSARGEN Inc.</t>
  </si>
  <si>
    <t>SHINE SOCCKSARGEN Inc.</t>
  </si>
  <si>
    <t>Health and Population Dynamics, Human Rights, Climate Change, Disaster Risk Reduction, Oceans and Seas, Forests and Biodiversity, Gender Equality and Women's Rights, Conflict Prevention, Post Conflict Peace Building and the Promotion of Durable Peace, Rule of Law and Governance, LGBTIQ Rights</t>
  </si>
  <si>
    <t>Asia Pacific Intergovernmental Meetings on HIV and AIDS
Bangkok, 28-30 January 2015</t>
  </si>
  <si>
    <t xml:space="preserve">A community with equal protection of the law and respect of individual rights by the society in general; by the religious, traditional, educational, and private and government institution to individual and group of people with different sexual orientation, gender identity/expression and ethnicity.
An empowered LGBTI community who assert their rights and pursue their dreams and aspiration and promote goodwill to others.
A healthy and peaceful existence in a culturally diverse society.
</t>
  </si>
  <si>
    <t xml:space="preserve">SHINE SOCCKSARGEN, or the Social Health of Inter-ethnic Network for Empowerment, Inc., is an organization of and for the lesbian, gay, bisexual and transgender (LGBT/OPs) people. The works of the organization cover the wide and diverse area of SOCCKSARGEN. This includes the cities, municipalities and barangays located at the Province of South Cotabato, Cotabato, Sultan Kudarat and Sarangani.
In July 2009, the political party Ang Ladlad Partylist sponsored an LGBT Consultation Meeting in General Santos City that tackled the sensitive issues such as human rights of the LGBT people in the community and the HIV and AIDS in SOCCSKSARGEN. From this point, SHINE was born. On March 28, 2011, SHINE successfully obtained its legal personality from the Security and Exchange Commission with SEC. # - CN2011889 and in 2013 obtained a Business Permit in General Santos City. 
SHINE is the only organization in the region nationally recognized in addressing the human rights concerns of the LGBT people and the rights of Indigenous People in the community. This is also the recognized by networks which acts on the halting of the spread of HIV and AIDS in SOCCKSARGEN area.
</t>
  </si>
  <si>
    <t>Unit A, Orais Apt., Zone 7, Barangay Bula, General Santos City, South Cotabato, Mindanao, Philippines 9500</t>
  </si>
  <si>
    <t>natrapelo@yahoo.com</t>
  </si>
  <si>
    <t>(63) 09167909397</t>
  </si>
  <si>
    <t xml:space="preserve">
•Rights and Health Promotion-education on STI/HIV and AIDS and other health issues of MSM and TG.
•Skills-building to improve socio-economic conditions of LGBTI/IPs in the region.
•Create a network and link for health, psycho-social and economic development of LGBTI/IPs.
</t>
  </si>
  <si>
    <t xml:space="preserve">•S.H.I.N.E. SOCCSARGEN Inc. will organize community and institution base LGBTI groups in the provinces of SOCCSKSARGEN to empower and educate of the equal protection of the law and understanding of human rights instruments in relation to sexual orientation and gender identity and environmental protection. 
• As a non-profit NGO, it will work for LGBTI’s health, economic and psycho-social development especially for the prevention of STI/HIV and AIDS for MSM and TG through IEC and referral of health services to partner organization and agencies. Participate in the rights promotion of the IPs culture and their issue on land ownership and protection of their ancestral land.
• Will work to create an LGBTI sensitive environment in the SOCCSKSARGEN area.
</t>
  </si>
  <si>
    <t>Crisanto C. Lopera</t>
  </si>
  <si>
    <t>Unit A, Orais Apt., Zone 7, Bula General Santos City</t>
  </si>
  <si>
    <t>Mr. Crisanto C. Lopera is a social developmental worker starting as HIV and AIDS advocate in 1990 and have been involved in cross cutting issues that primarily affect the rights of the poorest of the poor, the Indigenous People, Muslim and other cultural minorities in Mindanao.
His experience and accumulated network of developmental work include but not limited to the environmental protection, response to calamities and climate related disaster, rights of women and children, LGBTIQ and cultural minorities. He is actively working with the IPs rights to ancestral land, peace development in Mindanao, health for LGBTIQ specially on STI/HIV AIDS and children's rights promotion.</t>
  </si>
  <si>
    <t>The Asia-Pacific Intergovernmental on Asia Pacific was the first UN activities that representative has attended outside of the country. However, he has attend and actively participated countless of meetings, forum, seminar sponsored by UNAIDS, UNDP, WHO, and the likes held in the Philippines.</t>
  </si>
  <si>
    <t>Water and Sanitation, Youth, Education and Culture, Health and Population Dynamics, Human Rights, Disaster Risk Reduction, Gender Equality and Women's Rights, Conflict Prevention, Post Conflict Peace Building and the Promotion of Durable Peace, Rule of Law and Governance, LGBTIQ Rights</t>
  </si>
  <si>
    <t>I have first hand experience organizing an LGBT-IP community and university based organization in my area. The diverse culture, religion, language composition of the island in Mindanao and my immersion with conflict area of Muslim community increase my understanding on peace development and trust building effort.</t>
  </si>
  <si>
    <t>YOUTH ADVOCACY NETWORK (YAN), PAKISTAN</t>
  </si>
  <si>
    <t>Youth, Education and Culture, Global Partnership for Achieving Sustainable Development, Human Rights, Gender Equality and Women's Rights, Conflict Prevention, Post Conflict Peace Building and the Promotion of Durable Peace</t>
  </si>
  <si>
    <t>Currently, Youth Advocacy Network is being represented in 48th Meeting of United Nations Commission on Population Development (CPD) and YAN had joined 47th CPD Commission previously. Moreover, YAN joined the Global Youth Forum on ICPD held at bali in 2012 and 5th Asia Pacific Conference on Reproductive Health and Rights (SRHR) Beijing China, 2009. YAN have also worked with UNAoC under Youth Solidarity fund program to promote peace and tolerance. YAN is well networked with different UN agencies including UNFPA, IOM, UNAIDS etc.</t>
  </si>
  <si>
    <t>To improve the quality of life of youth by campaigning for the protection and promotion of human rights including sexual reproductive health and rights, shared environment through advocacy to reduce high risks behaviours in youth by behavioral interventions; to sensitize young leaders on interfaith/intercultural harmony, peace, civic education and democratic citizenship; to organize them into groups, so that they can play their role as agents of change in society.
YAN is aimed at creating a forum for dialogue, discussion, and cooperation about sexual, reproductive health &amp; rights of young people in Pakistan.</t>
  </si>
  <si>
    <t>Youth Advocacy Network (YAN) was formed by a group of youth volunteers across Pakistan in January 2005. At the end of a training workshop organized by World Population Foundation (WPF) Pakistan, in collaboration with the Dutch youth group CHOICE. YAN’s main purpose is to advocate for the inclusion of policies related to young people at all levels.</t>
  </si>
  <si>
    <t>63/A, Architect Society, Near University of Central Punjab,Lahore, Pakistan-54000</t>
  </si>
  <si>
    <t>www.yansrhr.org</t>
  </si>
  <si>
    <t>info@yansrhr.org</t>
  </si>
  <si>
    <t>Youth especially young girls and women</t>
  </si>
  <si>
    <t>YAN members work with young people and impart advocacy skills to them, so that they can advocate for their rights and make their voices heard.
YAN Mainly Focuses on Three Thematic Programs as Followings
Civic Education &amp; Democracy
Human Rights, Interfaith/Intercultural Harmony
Sexual Reproductive Health and Rights (SRHR)</t>
  </si>
  <si>
    <t>GHULAM MURTAZA</t>
  </si>
  <si>
    <t>73- Bridge colony, Lahore Cantt, Pakistan</t>
  </si>
  <si>
    <t>gm@yansrhr.org</t>
  </si>
  <si>
    <t>Ghulam Murtaza is 23 young advocate working with Youth Advocacy Network as Program Coordinator since 2010 with special focus SRHR issues and sustainable development in region. He has done Master in Gender Studies. He has been selected as Ambassador by Chief Minister Youth Committee (CMYMC) during the consultation of Punjab Youth Policy and worked closely with Department of Sports and Youth Affair, Government of the Punjab during the world largest Youth Festival in 2013-2014. Working as Executive Coordinator, Ghulam Murtaza was the driving force behind the successful execution of “South Asian Regional Youth Conference 2014” and currently he is the focal person of South Asian Regional Youth Network (SARYAN).Ghulam is member of Youth Advisory Board on global initiative by Oxfam Novaib “My Right My Voice”. In July 2014, Murtaza was selected amongst the eight youth representative from different countries to participate in Annual learning event of My Right My Voice at Dan Hague, The Netherlands.</t>
  </si>
  <si>
    <t>Ghulam have represented young people in different capacities and participated in local consultation session organized by UNAIDS, UNFPA, UNAoC and IOM.</t>
  </si>
  <si>
    <t>YAN can contribute meaningfully in regional advocacy for sustainable development in south asian region by utilizing the secretariat of South Asian Regional Youth Advocacy Network (SARYAN). Moreover, YAN can conduct national level outreach event (In Country sessions) on the thematic topics to share the decision at grass-root level.</t>
  </si>
  <si>
    <t>Food Security and Nutrition/ Sustainable Agriculture, Water and Sanitation, Youth, Education and Culture, Health and Population Dynamics, Human Rights, Climate Change, Gender Equality and Women's Rights, Conflict Prevention, Post Conflict Peace Building and the Promotion of Durable Peace</t>
  </si>
  <si>
    <t>"After participation in a set of trainings Asylkul initiated organization of community based organization “Shazet”, later developed and implemented more than 30 projects for her village. Asylkul made a great contribution in the development of area: in remote mountains villages rural women got an opportunity to have information of the world through installation of telephone and internet communication; rural women got access to better services for reproductive and sexual health; equipment renovated in medical points first time in 15 years; villagers got an access to pharmacy in their villages; school children have its’ classes in warm schools and equipped gymnasiums. Acknowledging her efforts, activity and strong will to work for people villagers elected Asylkul as a deputy for Rural Council (Kenesh). It was not easy to be a women deputy among other 10 men deputies, to develop new projects for improvement of the situation in the villages, at the same time to take care about her family and also for poor families of Ysykata, but Asylkul made it as she is very energetic, full of ideas to work for better life and status of rural women. 
Main input of Asylkul is that she gave to people believe that they can change their life for better themselves and they are not alone in the world. Rural women have a chance to change their lives as alongside with material-technical renovation Asylkul works against patriarchal stereotypes in our community. She organized actions and campaigns against violence, against bride-kidnapping, against gender based violations, against patriarchal traditions and customs. 
Respecting all efforts of Asulkul, she was elected as head of aiyl okmot (municipality of number of villages). But alongside with administrative work she still cares for issues on women’s human rights as protection of women’s human rights and interests assisting them all around where she can at homes, at village municipality and even at courts"</t>
  </si>
  <si>
    <t>Food Security and Nutrition/ Sustainable Agriculture, Employment, Decent Work and Social Protection, Human Rights, Climate Change, Gender Equality and Women's Rights, Conflict Prevention, Post Conflict Peace Building and the Promotion of Durable Peace</t>
  </si>
  <si>
    <t>"Socio-Ecological Fund" Public Fund</t>
  </si>
  <si>
    <t>SEF</t>
  </si>
  <si>
    <t>Water and Sanitation, Youth, Education and Culture, Sustained and Inclusive Economies, Energy, Sustainable Development Financing, Means of Implementation, Global Partnership for Achieving Sustainable Development, Regional and Global Governance, Sustainable Cities and Human Settlement, Sustainable Transport, Sustainable Consumption and Production (Including Chemical and Waste), Climate Change, Gender Equality and Women's Rights</t>
  </si>
  <si>
    <t>Participated in the SDGs negotiation sessions, in stakeholder preparatory forum, as well as other UN Conventions meetings including the UN FCCC, CSW, and others.</t>
  </si>
  <si>
    <t>Promote environmental sustainable development and strengthen networking for advocating &amp; taking actions on climate change, energy sustainability, low carbon development.</t>
  </si>
  <si>
    <t>The Socio-Ecological Fund is a non-profit non-governmental organisation in Almaty, Kazakhstan, established in 2007 by prominent environmental and civil society leaders.</t>
  </si>
  <si>
    <t>128 Shagabutdinov St, office 8, Almaty, Kazakhstan 050012</t>
  </si>
  <si>
    <t>www.socialecofund.org</t>
  </si>
  <si>
    <t>socialecofund@yahoo.com</t>
  </si>
  <si>
    <t>Climate change, low carbon development, sustainable development, sustainable lifestyle and consumption, leadership, strategic partnership;</t>
  </si>
  <si>
    <t>At present we focus on advocacy on environmental and sustainable initiatives, projects and partnership building, networking on different levels, climate change work, low carbon development initiatives, sustainable cities.</t>
  </si>
  <si>
    <t>Elina Doszhanova</t>
  </si>
  <si>
    <t>138/58 Baitursynov St., Almaty, Kazakhstan 050013</t>
  </si>
  <si>
    <t>edoszhan@gmail.com</t>
  </si>
  <si>
    <t>Executive Director of Socio-Ecological Fund PF, Secretary of Coordination Council of EcoForum network of environmental NGOs in Kazakhstan; member of the Board of Climate Action Network - chapter in Eastern Europe, Caucases and Central Asia; 10Year Framework of UNEP Focal Point on Sustainable Consumption and Production in Eastern European Region; Member of Women Major Group.</t>
  </si>
  <si>
    <t>Participated as a member of Steering Committee from January Post-2015 SDG session in New York.</t>
  </si>
  <si>
    <t>Sustained and Inclusive Economies, Energy, Sustainable Cities and Human Settlement, Sustainable Transport, Sustainable Consumption and Production (Including Chemical and Waste), Climate Change, Gender Equality and Women's Rights</t>
  </si>
  <si>
    <t>Active involvement of CSOs in Central Asia, Eastern Europe and Caucases in the process of consultations;</t>
  </si>
  <si>
    <t>CYC</t>
  </si>
  <si>
    <t>Poverty Eradication, Employment, Decent Work and Social Protection, Youth, Education and Culture, Global Partnership for Achieving Sustainable Development, Needs of Countries in Special Situations, Human Rights, Regional and Global Governance, Gender Equality and Women's Rights, Conflict Prevention, Post Conflict Peace Building and the Promotion of Durable Peace, Rule of Law and Governance, LGBTIQ Rights</t>
  </si>
  <si>
    <t>Commonwealth Youth Council has participated for ECOSOC programs including ECOSOC youth forums and number of UN programs. The executives have been invited as delegates, key note speakers for various UN regional , national programs.</t>
  </si>
  <si>
    <t>The primary objectives of the Council are: 
a) to contribute to the achievement of the objectives of the Commonwealth by promoting mutual collaboration among young people, and working in partnership with state and non- state actors in order to empower the young people of the Commonwealth, without distinction of race, ethnic origin, caste, colour, sex, gender, sexual orientation, disability, special needs, socio-economic status, marital status, language, religious belief or political opinion; 
b) to be a global platform which mainstreams young people into the work of the Commonwealth at all levels; supporting and advocating for an enabling environment that facilitates the active participation and influence of young people in decision-making processes, and the consideration of youth-specific needs in all policy areas; 
c) to be a centre for mobilising, harmonising, formalising, recognising, legitimising, utilising, and prioritising the voices and actions of young people in the advancement of youth; and to be a unified voice for youth in the Commonwealth; and to encourage and extend, as appropriate, assistance to Commonwealth countries, in particular small states, in the promotion and acceleration of their youth development strategies; 
d) to advocate the inclusion and , and encourage governments to include young people in delegations to international functions and as members of in particular, Commonwealth Ministerial Meetings, Commonwealth Heads of Governments meetings and United Nations meetings; and to support young people’s participation in election observer missions, Commonwealth Board of Governors and other Commonwealth meetings; 
e) to be a centre for information on youth work and development, and accordingly collect, monitor, analyse and disseminate information including the exchange of experiences and best practices in youth-led development; and to provide a website, online resources and to create project plans and campaigns so that young people can be integral in the achievement of the Commonwealth youth development agenda and sustainable development; and 
f) to partner with the Commonwealth Secretariat and other Commonwealth organisations with a focus on youth development, to ensure a relevant, impactful and unified youth development agenda across the Commonwealth.</t>
  </si>
  <si>
    <t>The Commonwealth Youth Council (CYC) is the largest and most diverse youth-led organization representing 1.2 billion young people across 53 countries of the Commonwealth. The CYC is the legitimate and recognized voice of young people of the Commonwealth and is a coalition of all national youth councils, and other youth-led civil society and private sector institutions in the commonwealth.The CYC furnishes youth with a global platform which supports and advocates for an enabling environment for youth while facilitating the active participation of youth influencing young people to engage in decision making . The CYC facilitates and supports the work of all youth-led initiatives, and also partner with all relevant stakeholders in representing and empowering young people in the Commonwealth.The CYC was established during the 9th Commonwealth Youth Forum, held in Sri Lanka in 2013 collaboration with the Commonwealth Secretariat , pursuant to Artical XIII of the Commonwealth Charter on the importance of young people in the Commonwealth. The Commonwealth Heads of Governments endorsed the establishment of the Commonwealth Youth Council during the CHOGM, 2011 in Perth, Australia and 2013 in Colombo, Sri Lanka</t>
  </si>
  <si>
    <t>Commonwealth Youth Council Secretariat, Magam Ruhunupura Administrative Complex, Sriboopura, Hambanthota , Sri Lanka / Commonwealth Youth Council Marlborough House, Pall Mall, London, SW1Y 5HX, United Kingdom</t>
  </si>
  <si>
    <t>www.commonwealthyouthcouncil.org</t>
  </si>
  <si>
    <t>shiro_uoc@gmail.com / chair@commonwealthyouthcouncil.org</t>
  </si>
  <si>
    <t>(+94)775925115 / (+44)2077476500</t>
  </si>
  <si>
    <t>The focus target group is youth between the age of (15-29) with in 53 Commonwealth Countries. The council works within the countries of Asia, Pacific, Caribbean, African and Europa regions. The secretariat of the council is placed in Sri Lanka. The focus has been given 1.2 billions of youth and a special focus has been given for marginalized youth including LGBT communities, migrants, sexually affected, youth in affected areas, slums , youth with disabilities ect.</t>
  </si>
  <si>
    <t xml:space="preserve">Our Services and trainings
1.Consultancy
2.Training and mentoring
3.Youth Expert Report
4.Research and Publications
5.Youth Policy development and Management
6.Youth Councils and Youth Organisational development
7.Project development and delivery
8.Youth events management
9.Youth Engagement and empowerment:
Offering a holistic approach to youth challenges and a uniquely fresh perspective through innovation consultancy, workshop development and facilitation, strategy development, research and evaluation and development. We can challenge young people to see things in a different way.
Specialist Youth Support
In addition to Youth Workers, CYC works with a wide range of youth mentors and advisers who can support the development of youth programmes in a variety of ways. We can offer youth development support on all areas such as initiating, planning, legal structure, and growing your youth organisation and programs. We can put youth mentors and advisers in touch with other relevant youth organisations, and develop programmes of engagement between one youth organisation and another. We also organise and advocacy visits to youth organisations in member countries to share and learn from their area of best practice.
Information Centre
The CYC’s Information Centre contains a catalogue of items relating to youth development and youth organisations in the Commonwealth. This is available online to search.
Case Studies
In the CYC website you will find links to a range of inspiring case studies. There are materials produced by the CYC or other youth organisations featuring a range of case studies alongside short and long written case studies.
Publications
The Commonwealth Youth Programme has produced a range of publications which are accessible online or available to order through our office. Our publications range from research reports to resource guides and documents relating youth work. 
</t>
  </si>
  <si>
    <t>Shiromi Wathsala Samarakoon</t>
  </si>
  <si>
    <t>476/B/1, Kamburagalla Watta, Ruggahavila, Sri Lanka</t>
  </si>
  <si>
    <t>shirouoc@gmail.com</t>
  </si>
  <si>
    <t xml:space="preserve">I am an executive of the Commonwealth Youth Council and works as the Representative for Marginalized and Special Interest Youth Groups. CYC Representative of Special Interests Groups supports the overall governance of the CYC in the interest of the excluded, underrepresented groups, affiliated observers, thematic/standing committees, other youth networks etc. She/he is accountable to the General Assembly as is the official liaison between the CYC and special interest groups. The Special representative is an advocate for marginalized young people/groups in the Commonwealth. The Special Representative will coordinate and promote the work of the council to these special groups.
My main activities are as follows
- Represent the view of the underrepresented/marginalized young people to the Commonwealth
- Support the overall governance of the CYC in the interest of the excluded, underrepresented groups, affiliated observers, thematic/standing committees and other youth networks 
- Advocate for marginalized young people/groups in the Commonwealth 
- Coordinate the work and inputs of the youth networks 
- Provide timely updates and appropriate information to affiliated observers 
- Coordinate the reports from special groups within the Commonwealth 
- Support the work and inputs of standing committees 
- Act as the liaison between the thematic networks, affiliated observers and the Executive 
- Serve as a trustee for the CYC 
- Develop and implement actions that engage marginalized young groups in the Commonwealth
- Support the work of the Vice Chair Inclusion and Engagement 
</t>
  </si>
  <si>
    <t xml:space="preserve">I have been participated the ECOSOC youth forum and number of UN related meetings , panel discussions, Policy discussions in Sri Lanka and global level
</t>
  </si>
  <si>
    <t>Employment, Decent Work and Social Protection, Youth, Education and Culture, Health and Population Dynamics, Sustained and Inclusive Economies, Global Partnership for Achieving Sustainable Development, Needs of Countries in Special Situations, Human Rights, Regional and Global Governance, Gender Equality and Women's Rights, Conflict Prevention, Post Conflict Peace Building and the Promotion of Durable Peace, Rule of Law and Governance, LGBTIQ Rights</t>
  </si>
  <si>
    <t>Contribution to the development of the overall strategy of the region for sustainable development, especially in the the thematic area of youth rights, marginalized youth, developing strategies for regional advocacy with youth ministries, national youth councils and regional intergovernmental bodies. Participate in the processes for regional review mechanisms for progress of commitments.</t>
  </si>
  <si>
    <t>Citizen News Service - CNS</t>
  </si>
  <si>
    <t>CNS</t>
  </si>
  <si>
    <t>Food Security and Nutrition/ Sustainable Agriculture, Water and Sanitation, Employment, Decent Work and Social Protection, Health and Population Dynamics, Energy, Human Rights, Regional and Global Governance, Forests and Biodiversity, Gender Equality and Women's Rights, LGBTIQ Rights</t>
  </si>
  <si>
    <t>No accreditation, CNS team has been part of FCTC Conference of Parties via Corporate Accountability International in official relations with WHO, since 2006 onwards</t>
  </si>
  <si>
    <t>CNS team has been part of FCTC Conference of Parties via Corporate Accountability International in official relations with WHO, since 2006 onwards
CNS team was also a part of Beijing+20 civil society consultations in November 2014
UNGASS</t>
  </si>
  <si>
    <t>Our mission is to document voices of the key affected populations, among other constituencies, in our rights- and evidence-based thematic news coverage of health and development issues, and syndicate these news feature articles to a range of print, online and social media, under Creative Commons (CC) attribution license.</t>
  </si>
  <si>
    <t>Citizen News Service (CNS) specializes in in-depth and rights-based news coverage on health and gender justice related issues. We believe that CNS Correspondents who have experiential and lived knowledge specific issues affecting their lives on daily basis - should be central to driving responses to specific health and gender justice issues.</t>
  </si>
  <si>
    <t>Citizen News Service (CNS), C-2211, C-block crossing, Indira Nagar, Lucknow-226016. India</t>
  </si>
  <si>
    <t>www.citizen-news.org</t>
  </si>
  <si>
    <t>bobby@citizen-news.org</t>
  </si>
  <si>
    <t>health and gender justice issues</t>
  </si>
  <si>
    <t>Supporting CNS Correspondents who write on issues affecting their lives on daily basis and have lived knowledge of these issues (such as they may be living with HIV, come from specific communities such as LGBT), survivors of violence, cancer, among others).
These news feature articles get syndicated to print and online media in Asian and African nations regularly
Helping promote these voices from the frontlines on a range of social media platforms</t>
  </si>
  <si>
    <t>Bobby Ramakant</t>
  </si>
  <si>
    <t>CNS, C-2211, C-block crossing, Indira Nagar, Lucknow-226016. India</t>
  </si>
  <si>
    <t>Bobby has written on health and development issues since 1991 onwards. He currently serves as the Health Editor of Citizen News Service (CNS), and manages CNS operations and policy divisions. He represents CNS on national media advisory committee of Central Tuberculosis Division of Ministry of Health in India; and is also a member of Microbicides Expert Group and Multipurpose Prevention Technologies Steering Committee of Indian Council of Medical Research (ICMR). He received Falling Walls Science Journalism Fellowship in Berlin 2013, HIV Vaccine Journalism Fellowship 2012, National Press Foundation Lung Health Fellowship 2009, WHO Director-General’s WNTD Award in 2008, HIV Research for Prevention Journalism Fellowship 2014, among others.</t>
  </si>
  <si>
    <t xml:space="preserve">Bobby has represented CNS at all of the previous 6 Conference of the Parties (COP) meetings of the WHO Framework Convention for Tobacco Control held since 2006 onwards. 
CNS has been involved with Beijing+20 Asia Pacific regional consultation and civil society consultations in November 2014.
</t>
  </si>
  <si>
    <t>Food Security and Nutrition/ Sustainable Agriculture, Water and Sanitation, Employment, Decent Work and Social Protection, Health and Population Dynamics, Energy, Human Rights, Gender Equality and Women's Rights, LGBTIQ Rights</t>
  </si>
  <si>
    <t>will share my experience
- will document voices of the delegates and other civil society champions on a range of issues
- social media and comm support</t>
  </si>
  <si>
    <t>Asian-Pacific Resource and Research Centre for Women</t>
  </si>
  <si>
    <t>MALAYSIA</t>
  </si>
  <si>
    <t>Food Security and Nutrition/ Sustainable Agriculture, Youth, Education and Culture, Health and Population Dynamics, Sustainable Development Financing, Means of Implementation, Global Partnership for Achieving Sustainable Development, Human Rights, Climate Change, Gender Equality and Women's Rights, LGBTIQ Rights, SRHR, Religious Fundamentalisms</t>
  </si>
  <si>
    <t>Global: CPD, CSW, UNGASS, OWG, Post-2015 Inter-governmental process; Regional: APPC, B+20; as well as engagements with UN organisations such as UNFPA and UN Women</t>
  </si>
  <si>
    <t>1. Systems, policies and programmes are reoriented to:
- Uphold gender equality and sexual and reproductive health and rights; and
- Ensure that health systems deliver comprehensive, gender-sensitive and rights-based services for sexual reproductive health that are accessible, just, equitable and of the highest quality.
2. Women’s movements and civil society are strong and effective in:
- Influencing policy agenda on women’s health, sexuality and rights;
- Holding governments and donors accountable to international and national commitments; and
- Gaining sustained representation on decision-making structures.
3. Women's lives and health outcomes improve, particularly in the area of SRHR, especially for poor and marginalised women.</t>
  </si>
  <si>
    <t>ARROW is a non-profit women’s NGO with a consultative status with the Economic and Social Council of the United Nations. Based in Kuala Lumpur, Malaysia, ARROW has been working since 1993 to champion women’s sexual and reproductive rights. It aims to achieve this through interlinked strategies of information and communications, knowledge exchange and transfer, evidence generation for advocacy, consistent monitoring of progress towards relevant international commitments made vis- a-vis women’s health, capacity building, partnership building for advocacy, engagement at international and regional fora, and enhancing the organisational strength of ARROW and partners.</t>
  </si>
  <si>
    <t>ARROW is working to advance women’s health, affirmative sexuality and rights, and empower women through information and knowledge, engagement, advocacy and mobilisation. We work with a core set of national partners across Asia and the Pacific, as well as with regional partners from Africa, Middle East and North Africa, Eastern Europe, and Latin America and the Caribbean, and with allied international organisations. Through our information, communications and advocacy programmes, we are able to reach key stakeholders in more than 120 countries worldwide.</t>
  </si>
  <si>
    <t>￼￼￼￼￼￼￼￼￼￼￼￼￼￼￼￼￼￼￼￼￼￼￼￼￼￼￼￼￼￼￼￼￼￼￼￼￼￼￼￼￼￼￼￼￼￼￼￼￼￼￼￼Our current work spans information and communications, knowledge exchange and transfer, evidence generation for advocacy, consistent monitoring of progress towards relevant international commitments made vis-a-vis women’s health, capacity building, partnership building for advocacy, engagement at international and regional fora advocating for women’s rights and sexual and reproductive health and rights and its interlinkages to sustainable development, intermovement building and movement building, and enhancing the organisational strength of ARROW and partners.</t>
  </si>
  <si>
    <t>Maria Melinda (Malyn) Ando; Others: Nalini Singh, Biplabi Shrestha, Mangala Namasivayam, Azra Cader, Arpita Das, Sivananthi Thanenthiran (note: details to be emailed to Rina)</t>
  </si>
  <si>
    <t>malyn@arrow.org.my</t>
  </si>
  <si>
    <t>Maria Melinda (Malyn) Ando is the Senior Programme Officer for Publications, Communications and Advocacy. She took on this new role on May 2015, when she moved to Bangkok to join her life partner of 15 years. She currently serves as the Managing Editor of the flagship, peer-reviewed bulletin ARROW for Change, and chief liaison for regional advocacy activities in Bangkok.
Malyn joined ARROW in January 2007 to serve as managing editor of ARROW for Change, and became the Programme Manager for Information and Communications in 2012. In the more than eight years she has been at ARROW, she has spearheaded the production of ground-breaking and cutting-edge publications, including on affirmative sexuality, religious fundamentalisms, young women and abortion, and climate change and SRHR. She has led the implementation of ARROW’s information and communications strategy, and led pioneering intersectional and intermovement work, particularly around issues of food sovereignty, food security and nutrition, and of migration. Her portfolio also included managing a 15-country project in Asia on building capacities of national partners on advocacy, evidence-generation and social media for SRHR.
To contact Malyn please write to malyn@arrow.org.my</t>
  </si>
  <si>
    <t>Malyn has been part of CPD processes; she made an intervention on behalf of ARROW &amp; RCEM last year at the PGA interactive session with CSOs on post-2015, and on behalf of the Women's Major Group at the interactive session with major groups and other stakeholders at February session of the post-2015 inter-governmental negotiations.</t>
  </si>
  <si>
    <t>Food Security and Nutrition/ Sustainable Agriculture, Human Rights, Gender Equality and Women's Rights, LGBTIQ Rights, srhr</t>
  </si>
  <si>
    <t>Lead liaison for ARROW to RCEM and regional CSO engagement, advocacy, communications.</t>
  </si>
  <si>
    <t>Youth for health</t>
  </si>
  <si>
    <t>Non Government Organization</t>
  </si>
  <si>
    <t>1. 2010, with UNESCO worked for has developed training manual among MSM outreach workers in Mongolia.
2. 2010, with UNAIDS, small project of capacity building and strengthening of MSM NGO in Mongolia.
3. 2012. UNDP, LGBT rights and health advocacy workshop for Lawyers, Doctors, polices, attorneys, Prosecutor.
4. 2012. UNDP,Study of HIV positive MSM people's human rights situation in Mongolia.
5. 2013-2014. Supporting civil society to strengthen the rights of Mongolia’s sexual minorities and their families project supported by Europian union and UNAIDS.
2014, UNDP, ''Being LGBT in Mongolia''</t>
  </si>
  <si>
    <t>Main objectives are to prevent HIV, AIDS and STI among sexual minorities and to create an environment that supports their well-being.</t>
  </si>
  <si>
    <t xml:space="preserve">The Youth for Health Center, the first organization to work for sexual minorities in Mongolia, was founded in May 2003 with funding from the International HIV/AIDS Alliance and the National AIDS Foundation. 
Youth for Health Center participated in the implementation of the Round 5 and 7 grants from the GFATM supported by MoH. The organization has received financial and technical support from donors and supporting organizations such as UNESCO, UNAIDS, Japan Foundation for AIDS Prevention, Nagoya City University and amfAR. Since 2003, we have given information to about 4,000 MSM and referred them to VCT. In 2010, Youth for Health Center was chosen as the Best Project Implementer by the Mongolian Red Cross Society and was recognized as the Best Partner Organization by the National AIDS Foundation (NAF). In 2011, Youth for Health received the Pride Award for the best NGO working to reduce HIV-related discrimination. 
</t>
  </si>
  <si>
    <t>Bayangol district, 2nd khoroo, enkhtaiwan peace avenue, Grand-plaza office, 15 floor, #15, Ulaanbaatar, Mongolia.</t>
  </si>
  <si>
    <t>www.gay.mn</t>
  </si>
  <si>
    <t>zaluus_eruulmend@yahoo.com</t>
  </si>
  <si>
    <t>976-7011-1240, 976-99040735</t>
  </si>
  <si>
    <t>976-7011-1240</t>
  </si>
  <si>
    <t>Gay, Bisexual, transgendered people.</t>
  </si>
  <si>
    <t xml:space="preserve">Since the HIV epidemic in Mongolia began, we have carried out the following activities to prevent HIV among men in sexual minority groups and to reduce discrimination in society against sexual minorities:
• Outreach to gay, bisexual and transgendered people;
• Group discussions, activities and social events to create a community for sexual minorities and to bring them together for educational purposes;
• Peer training and behavior change workshops to reduce risky behaviors among the MSM and transgender community and to disseminate information on human rights;
• Information dissemination on sexual orientation, sexually transmitted infections and HIV through a hotline and website, www.gay.mn;
• Production and distribution of manuals and brochures;
• Provision of condoms and lubricants to the target community;
• Referrals to Voluntary Counseling and Testing (VCT);
• Dissemination of positive information on sexual orientation to society in collaboration with the media; and
• Training and communications to develop positive social attitudes.
</t>
  </si>
  <si>
    <t>Myagmardorj.D</t>
  </si>
  <si>
    <t>Songinokhairhan district, 25th khoroo, khairkhanii 9-57. Ulaanbaatar. Mongolia</t>
  </si>
  <si>
    <t>miigaa.0802@yahoo.com</t>
  </si>
  <si>
    <t>976-9904-0735</t>
  </si>
  <si>
    <t xml:space="preserve">A position institution and bureau name:
“Youth for health” Non-government Organization 
Title: Executive director
Specialized field in the position institution:
Prevention HIV/STI among MSM and Transgender communities and Provide better understanding general population about sexual orientation, gender identities and LGBTI community in Mongolia
Current research: 
- Mr.Beauty-2010 and 2011, 2012 survey among MSM in Mongolia with Nagoya city University
- Research of study current situation for injecting drug users in Mongolia in 2011
- Research of second generation study among MSM community in 2011, 2013.
- Research of Chain Survey among MSM and TG community in Mongolia with UNAIDS and John Hopkins University. 2011.
- Researcher of Human rights situation of Man who have sex with man who is living with HIV in Mongolia. 2012.
Work History:
2009-until now, executive director, “Youth for Health” NGO 
2006-2009, outreach worker and project officer, “Youth for Health” NGO
2003-2006, tour manager, “Nassan tour”, Tourist agency
Training and Experience:
2013, participated to the ICAAP11 in Thailand.
2012, participated to ESCAP meeting in Thailand. 2010, 2011, 2012, 2013, 2014 study tour and exchange program for MSM NGO in Japan. 
2010, participated ILGA-Asia 4th conference in Indonesia. 2009, Computer skill and Information Technology (UNESCO) 2008, counseling skill (National AIDS Foundation) 2008, Organizational Development and Capacity Strengthening (UNAIDS) 
2007, Outreach Work and Peer Education (Mongolian Red Cross Society, Australian Red Cross) 2006, Project Design and Management (National AIDS Foundation, Ulaanbaatar)
Languages: 
Mongolian (native language), English (intermediate)
Current Interests:
There are two main areas of interest to me that I wish to pursue as a career, the first being to improve the involvement of the MSM community on HIV responses. The second area of interest is to reduce the Stigma and Discrimination towards MSM and PLHIV communities, raise the awareness on Human Rights amongst the LGBTI community. 
</t>
  </si>
  <si>
    <t>2013, participated to the ICAAP11 in Thailand.
2012, participated to ESCAP meeting in Thailand.
2008, Organizational Development and Capacity Strengthening (UNAIDS) 
2014, UNDP, Facilitator of "Being LGBT in Mongolia" consultation meeting</t>
  </si>
  <si>
    <t>2012, 2015, UNESCAP meeting for CSO.
2013, ICAAP from CSO.</t>
  </si>
  <si>
    <t>Vectoring China</t>
  </si>
  <si>
    <t>VC</t>
  </si>
  <si>
    <t>Youth, Education and Culture, Health and Population Dynamics, LGBTIQ Rights</t>
  </si>
  <si>
    <t xml:space="preserve"> Participated the the Asia-Pacific Regional Preparatory Meeting for the 58th Session of the CSW, Feb. 12-13, 2014, Bangkok, Thailand.
Participated the UNESCAP Asia Pacific Gender Equality and Women’s Empowerment Meeting: Beijing +20 Review, Nov 17-20, 2014, Bangkok, Thailand.
Participated the Asia-Pacific Intergovernmental Meeting on HIV and AIDS, Jan 28-30, Bangkok, Thailand.
</t>
  </si>
  <si>
    <t>Organization dedicates to leadership skills and quality cultivation for youth community, especially the marginable young people of Chinese social organizations; to explore his (her) growth channels and development space, by which they gradually become the backbone of culture of civil society movement, in response to the progress of young people's meaningful participation into Chinese development agenda.</t>
  </si>
  <si>
    <t xml:space="preserve">China Youth Leadership Resource Center (Vectoring China, refer as VC), established in 2011, is a national non-governmental organization committing to sustainable development of youth leadership all over China. 
VC is now the coordinator of Youth LEAD, national Post 2015 Strategy Consultancy Agency, project cooperative organization with United Nations International Children's Emergency Fund (UNICEF), , the United Nations Educational, Scientific and Cultural Organization (UNESCO) and the Joint United Nations Programmeme on HIV/AIDS (UNAIDS). Organization has the good partnership with domestic and international medias, foundations, professions, and governmental departments.
</t>
  </si>
  <si>
    <t>801-03, Economic United Center, Nanjing Rd. Heping District, Tianjin, China</t>
  </si>
  <si>
    <t>http://www.vectoringchina.com</t>
  </si>
  <si>
    <t>info@vectoringchina.com</t>
  </si>
  <si>
    <t>+86 1311 6020 088</t>
  </si>
  <si>
    <t>+86 871 6574 5078</t>
  </si>
  <si>
    <t xml:space="preserve">Build a platform to promote exchange among youths and decision makers.
Remove barriers and facilitate intensive cooperation between civil society organizations and multiple agencies.
Cultural inheriting, strengthens the consistency of culture for youth leaders.
Promote the marginable young people and groups to be invovled into the mainstreaming society.
</t>
  </si>
  <si>
    <t xml:space="preserve">National Award Granting: Annually, VC launches the nationwide call for nominations by community organizations (including national and grassroots organizations) to the award winner candidates. The award is to recognize the young media professions contributing to young people’s rights to participation, education, health and justice. Thereby, the award granting will actuate the in-depth exchanges and mutual trust between the media and social organizations.
Publication: Nn - China Youth Commonweal
VC recognizes Medias and information dissemination platform as the important strategic partner, Nn is one of the major institutional and regular products. Unlike other domestic civil society organizations’ own internal publications with function of information delivery, Nn is solely operated on the basis of magazine publisher and promotion mode; the magazine is in accordance to readership analysis and marketing planning; strictly follow the proper text, art and layout styles. As the first commonweal organization to promote youth’s participation into commonweal industry by publications, Nn promotion means not only to expand the influence and prestige of social organizations, furthermore, to help the community form a culture of civil society swiftly. The platform of media will provide the impetus for the sustainable development of the whole Chinese society organizations.
YOUNG EVOLUTION SPEAKERS: The core vision of VC is make youth leaders leading the development of Chinese youth community in the field of commonweals. The 18 minutes presentations of each guests will put “Youth” and commonweal” as keywords, to present how s/he elevates the youth communities around forward, and how to understand their work’s relevance and value to personal growth, commonweals and social responsibility bearing. 
YOUTH SUMMIT FORUM: VC’s main strategy is through the policy advocacy in Asia-Pacific region and nation to stimulate domestic partner institutions, including government departments, Medias, social organizations and economic enterprises. VC is committed to on progress review of post 2015 action and strategy plan, discuss and reframe the structure and framework, and develop the plan of practice in Asia Pacific. The priority of organizational advocacy is youth leadership and meaningful participation of young people into social governance processes.
Youth Leadership Training – Eagles Programme: In 2013, with the joint sponsorship of UNICEF, UNESCO, UNAIDS, the UNFPA Asia Pacific regional offices, New Generation Youth Leadership Training covered China as its strategic partnership and pilot area. As the only strategic partner of New Gen training VC undertakes the national technical assistant to capacity building for social organizations’ outstanding young community. In 2014, VC provided the youth leadership training and individual coaches to 21 social organizations in the field of public health across the country. 
</t>
  </si>
  <si>
    <t>ZHANG NANJIE</t>
  </si>
  <si>
    <t>nancy.z@vectoringchina.com; nancy850602@gmail.com</t>
  </si>
  <si>
    <t>+86 1398 7138 904</t>
  </si>
  <si>
    <t>Chief Executive Officer of China Youth Leader’s Resource Center (Vectoring China), Master of Arts in Human Rights (International Programme), Mahidol University, Bangkok, Thailand, Master of Art in Medical Law Graduation Programme (2012), Evidence Science Research Institute, Chinese University of Political Science and Law. Board member of Youth LEAD, the Asia-Pacific Young Key Population of higher risk of HIV exposure, member of Unzip the Lip, the Asia-Pacific Sexual and Reproductive Health for Women Network, Chinese Project officer of Women Health and Rights Program in Southeast Asia funded by Asia-Pacific Research and Resource Center for Women. National New Generation Leadership Training Trainer.</t>
  </si>
  <si>
    <t> Participated Understanding the focus on Young Key Affected Populations in Concentrated and Low Prevalence HIV Epidemics; Understanding and Advancing Adolescent Health, Participation and Wellbeing in the Asia Pacific Region. organized by UNICEF, UNFPA and UNESCO Asia and Pacific Regional office, September 19 to 23, and Sep 26 to 30 in Bangkok, Thailand.
 Participated the the Asia-Pacific Regional Preparatory Meeting for the 58th Session of the CSW, Feb. 12-13, 2014, Bangkok, Thailand.
 Participated the UNESCAP Asia Pacific Gender Equality and Women’s Empowerment Meeting: Beijing +20 Review, Nov 17-20, 2014, Bangkok, Thailand.
 Participated the Asia-Pacific Intergovernmental Meeting on HIV and AIDS, Jan 28-30, Bangkok, Thailand.</t>
  </si>
  <si>
    <t>Youth, Education and Culture, Health and Population Dynamics, Human Rights, Rule of Law and Governance, LGBTIQ Rights</t>
  </si>
  <si>
    <t>As a young activist engaging on filling the gap between Asia Pacific regional and Chinese national scenarios, I will continue to share the insight of UN regional policy making process and framework with Chinese domestic network. Meanwhile, VC, as the only network targeting on young key population’s rights to involvement and participation covering all areas and provinces of China, will deeply lobby the decision (regional policy) of UN to community level. In accordance to Inter-governmental meeting about HIV in Jan, the community’s participation and mobilization should be the priority of UN’s agenda for HIV/AIDS response, therefore, for both regional and national UN agencies, VC would cooperate with deeply to make sure that all decision and policy could be delivered as the real action to community level.</t>
  </si>
  <si>
    <t>Indonesian Youth Network on The Millennium Development Goals</t>
  </si>
  <si>
    <t>IYNMDG</t>
  </si>
  <si>
    <t>indonesia</t>
  </si>
  <si>
    <t>Poverty Eradication, Youth, Education and Culture, Health and Population Dynamics, Human Rights, Regional and Global Governance, Climate Change, Gender Equality and Women's Rights, LGBTIQ Rights</t>
  </si>
  <si>
    <t>ECOSOC, through CIVICUS</t>
  </si>
  <si>
    <t>UNRC Indonesia office meetings, UNFCCC ,COP13, COP15, COP16, UNCSD 2012/RIO +20, ILO Indonesia office meeting, UNESCO - Indonesian National Comission meetings, World Bank Indonesia Office meetings.</t>
  </si>
  <si>
    <t>To empower young people toward MDGS through public campaign awareness,capacity building and negotiation with the local government</t>
  </si>
  <si>
    <t>Work in 14 provinces in Indonesia which mostly concern on education,gender equality, HIVand AIDS, Climate Change and marginal group issues.in 2007 engage with Global Campaign of Poverty Eradication, also becoming part of CSO forum on Climate Justice during and after COP 13</t>
  </si>
  <si>
    <t>IYN MDGS c/o The Youth Ambassador JL Raya Tengah No 15 (006/009), Kampung Tengah, Kramat Jati, Jakarta Timur 13540</t>
  </si>
  <si>
    <t>Indonesiany</t>
  </si>
  <si>
    <t>youth.mdgs@gmail.com</t>
  </si>
  <si>
    <t>Children, adolescent, youth and marginalized groups in Indonesia
Students of ASP net members and universities</t>
  </si>
  <si>
    <t xml:space="preserve">MDGs public campaign, climate change public campaign and capacity building, such as workshop and international conferences, HIV/AIDS public awareness and candle memorial night campaign, IDAHO public campaign. Schools public awareness campaign, MDGs football road show.
</t>
  </si>
  <si>
    <t>Fajri Muslim</t>
  </si>
  <si>
    <t>c/o The Youth Ambassador</t>
  </si>
  <si>
    <t>fajrimuslim@gmail.com</t>
  </si>
  <si>
    <t>He was born in Bengkulu, a city located in Sumatera. He is a passionate young man, energetic and representing in many foras, including the grass roots activities. He worked mostly with the group in the western Indonesia and capital city of Jakarta. His passion on Sexual Reproductive Health and Rights issues brought him to the establishment of Indonesian youth council embryo. Since 2007, he started broadening the issue on climate change.</t>
  </si>
  <si>
    <t>UNRC Indonesia preparation meeting on poverty eradication campaign, UNFCCC COP 13, ILO conference on Indonesian Youth Employement, World Bank Indonesia Youth Advisory Group meeting.</t>
  </si>
  <si>
    <t>Poverty Eradication, Employment, Decent Work and Social Protection, Youth, Education and Culture, Health and Population Dynamics, Means of Implementation, Global Partnership for Achieving Sustainable Development, Human Rights, Regional and Global Governance, Climate Change, Forests and Biodiversity, LGBTIQ Rights</t>
  </si>
  <si>
    <t>Engaging with the regional CSO to UN office to discuss online input, engaging with regional out reach and capacity programmes</t>
  </si>
  <si>
    <t>Cordillera Women's Edcuation Action Research Center</t>
  </si>
  <si>
    <t>CWEARC</t>
  </si>
  <si>
    <t>Food Security and Nutrition/ Sustainable Agriculture, Climate Change, Gender Equality and Women's Rights</t>
  </si>
  <si>
    <t>COP Climate Change
CSW 59th session</t>
  </si>
  <si>
    <t>Empowering indigenous women.capacity building, production of knowledge resources, advocacy and partnership and facilitation of self-determined and sustainable development.</t>
  </si>
  <si>
    <t>CWEARC was instrumental in building indigenous women's formations as structures of the indigenous women's movement in the Cordillera region and in the Philippines: Innabuyog, alliance of indigenous women's organizations in the Cordillera region; BAi, national network of indigenous women;s organizations in the Philippines and Asia Indigenous WOmen's Network.
It's specific support for indigenous women's movement building and for structural change is capacity building of indigenous women's organizations, production of knowledge resources, advocacy and partnerships and promotion and support to self-determined and sustainable initiatives of indigenous women.</t>
  </si>
  <si>
    <t>2nd Fl, 16 Loro St. Dizon Subdivision, Baguio City 2600, Philippines</t>
  </si>
  <si>
    <t>www.cwearc.org</t>
  </si>
  <si>
    <t>cwearc09@gmail.com</t>
  </si>
  <si>
    <t>+63 74 442 5347</t>
  </si>
  <si>
    <t>+63 74 444 3362</t>
  </si>
  <si>
    <t>Indigenous women</t>
  </si>
  <si>
    <t>Capacity building, production of knowledge resources e.g. research, training tools; advocacy and partnership and support to self-determined and sustainable initiatives of indigenous women;s organzations</t>
  </si>
  <si>
    <t>Vernie Yocogan-Diano</t>
  </si>
  <si>
    <t>16 Loro St., Dizon Subdivision, Baguio City 2600, Philippines</t>
  </si>
  <si>
    <t>vernieydiano@gmail.com</t>
  </si>
  <si>
    <t>She is the executive director of CWEARC since 2010. Before this position, she used to chair the alliance of indigenous women's organizations in the Cordillera region, Innabuyog and convenor of the national network of indigenous women's organizations in the Philippines, BAi. She continues to be active in networks of women and indigenous peoples, keeps up her passion for research and advocacy and network building in support for indigenous women's movement and for structural change.</t>
  </si>
  <si>
    <t>In the COP of Climate Change in 2011. The most recent is in the 59th CSW session.</t>
  </si>
  <si>
    <t>Food Security and Nutrition/ Sustainable Agriculture, Desertification, Land Degradation and Drought, Sustained and Inclusive Economies, Climate Change, Forests and Biodiversity, Gender Equality and Women's Rights</t>
  </si>
  <si>
    <t>Post-2015 sustainable development goals (framework of development justice) and the implementation of the Beiing platform for action.</t>
  </si>
  <si>
    <t xml:space="preserve">Drafted Youth Position Paper for South Asian Youth Summit on Climate Change in 2010 for UNFCCC COP 16 
Drafted the National Youth Policy for RIO+20 Conference 2012 
Drafted Berlin Declaration for UNCBD COP 11 in 2012
Drafted Margarita Declaration for UNFCCC COP 20 
</t>
  </si>
  <si>
    <t>Empower Youth Towards Sustainability and Recognize their work in the society</t>
  </si>
  <si>
    <t xml:space="preserve">Youth network of Earthlanka started in 2010. Organization is Registered as an Environmental organization with Central Environment Authority Ministry of Environment, we created a platform for young people to create innovative ideas for sustainability. Therefore series of awareness campaigns on recycling, marine conservation, Green Architecture, Global Warming, Climate change was carried out in past 5 years. The biggest event we did was "Make It Green Again" where we started a digital media campaign on Ecological Foot Print, this campaign launched a music video in UNFCCC COP 17 in Durban South Africa 2011. This was also the first side event at a UNFCCC process for young Sri Lankans.
</t>
  </si>
  <si>
    <t xml:space="preserve">Empower Young People Towards Sustainability and Recognize them in the Society
"Make It Green Again" 
http://www.youtube.com/watch?v=d6tZuNYMpkE
http://www.youtube.com/watch?v=LsH9dJWIu8A
http://www.youtube.com/watch?v=xU74NuLofQk
Poseidon Army 
http://www.ceylontoday.lk/95-56136-news-detail-poseidon-army-youth-to-steer-coastal-conservation.html
http://epaper.dailynews.lk/art.asp?id=2014%2F03%2F01%2Fpg03_10&amp;pt=p&amp;h
</t>
  </si>
  <si>
    <t xml:space="preserve">I started working as an environment journalist in Sri Lanka since 2006 and have been working for media institutions in Print, Electronic &amp; Web media. I followed lot of programs in creating a social change through journalism with Practical Action, Advanced Journalism Academy Germany, CFI Media Cooperation France, and Young Asia Television. I was recognized as one of the best environment reporters in Sri Lanka by the Ministry of Environment in 2009. I was invited for South Asian Journalists workshop for Climate Change held in Kathmandu, Nepal in 2011. This workshop was organized by United Nations Environment Program with international centre for integrated mountain development. 
Beginning of 2009 was a turning point of my life as I managed to create the first news web site on Environment news www.earthlanka.net. My intention in the website was to highlight youth events on Environment and later the web site is connected with world leading eco web sites /environment organizations like WWF, Sci-Dev.net, Greenpeace, Sharklab. In 2012 the Environment News Web Site which I formed later became the first environment news web site registered under Ministry of Mass Media &amp; Information in 2012. Presently the web site functions under my supervision with few journalists in Sri-Lanka
In 2010 I also created a facebook group from Earthlanka web site called one earth one hope where we managed to get an online youth platform for 500 members in 2011.During the activity of the group lot of young people wanted to initiate environment projects. Therefore empowering youth and recognizing youth ideas towards sustainable development was a key highlight and realizing the importance I gave young people a platform through earthlanka to initiate activities for environment projects where I formed a youth organization under Central Environment Authority in 2010 to empower youth in environment education, sustainable development &amp; green technologies. As the founder of the organization there have been events/workshops/awareness programs/exhibitions/youth projects on Global warming, Coral Reef Conservation, Coastal Bio Diversity Seminars, Green Architecture, Climate Change, Sustainable Development. 
The Biggest event Earthlanka Youth Network initiated was “Make It Green Again” where the team behind the project did a side event and launched a music video at the United Nations Framework Convention for Climate Change in Durban, South Africa (COP17) this was the first side event organized by a group of Sri-Lankan youth at a major UN climate conference in 2011.
A Digital Media Campaign Concerned on Human Ecological Foot Print is endorsed by United Nations Information Center and Ministry of Environment Western Province. Later on the organizing committee of Make It Green Again was given to host the national event for World Earth day 2012, where the official screening of One Day on Earth movie was also screened with full day workshop consisting of more than 200 participants. This event was held with Ministry of Environment, United Nations Information Center &amp; Ministry of Environment Western Province. 
Recently Earthlanka Youth Network launched another project Poseidon Army which is to work along with a co-group of youths who will work towards community development in coastal areas, bringing concerns on sustainable development in Sri Lanka, uplifting the tourism industry &amp; engaging in Action planning in national level on marine resources. Additionally the youth co group will work with locals who wish to continue their higher education in marine biology and international professionals / marine researchers who wish to come down and share their knowledge and experiences with the Sri Lankan community.
Hence been a nonprofit organization Today Earth Lanka is operated by a group of experienced individuals and passionate volunteers. The vision of our organization is;
“To make Earth a better place to live by addressing various issues related to Mother Earth and Mankind”
</t>
  </si>
  <si>
    <t xml:space="preserve">Drafted Youth Position Paper for South Asia Summit on Climate Change for UNFCCC COP 16
Drafted National Youth Position Paper for RIO+20 Sustainable Development Conference 2012
Drafted Berlin Declaration for UNCBD COP 11 India
Drafted Margarita Declaration for UNFCCC COP 20 Lima Peru.
Facilitated the National Side Event for UNFCCC COP 20 Lima Peru
Did the firsts youth side event at UNFCCC COP 17 and UNCBD COP 12 
</t>
  </si>
  <si>
    <t>Youth, Education and Culture, Climate Change, Disaster Risk Reduction, Oceans and Seas, Forests and Biodiversity</t>
  </si>
  <si>
    <t xml:space="preserve">Mobilization of youth in South Asia for Development Justice
Willing to work on Policy and Advocacy for CSO Engagement 
</t>
  </si>
  <si>
    <t>The Family Planning Association of Sri Lanka</t>
  </si>
  <si>
    <t>FPA Sri Lanka</t>
  </si>
  <si>
    <t>Youth, Education and Culture, Health and Population Dynamics, Global Partnership for Achieving Sustainable Development, Gender Equality and Women's Rights, LGBTIQ Rights</t>
  </si>
  <si>
    <t>No accreditation, IPPF -Member</t>
  </si>
  <si>
    <t>APPC (as a CSO with IPPF), Bejing+20 (as a CSO) , CPD 47 (National Delegate), CPD 48 (National delegate), IGM for HIV (National Delegate) and OWG discussions on post 2015 development agenda (since June 2013) and MDG process since 2010</t>
  </si>
  <si>
    <t xml:space="preserve">Fpa sri lanka's vision is to be the pioneer in providing sexual and reproductive health as a right for all
And with a mission of enriching relationships to improve the quality of life of individuals by advocating sexual and reproductive health rights and providing services while maintaining sustainability and volunteerism
</t>
  </si>
  <si>
    <t>Started in 1953 as the Family Planning Association and then after two years became a member association of the IPPF, it was the population growth and maternal health that were key. Then education on sexual and reproductive health was an essential part of our objective. Today we have youth gender equality, gender based violence, youth friendly services and sexual rights of all, topping the agenda with all the above mentioned areas. Works across the country through regional offices/service delivery points in six regions.</t>
  </si>
  <si>
    <t>37/27 Bullers Lane, Colombo 07, SRI LANKA</t>
  </si>
  <si>
    <t xml:space="preserve">www.fpasrilanka.org </t>
  </si>
  <si>
    <t>fpa@fpasrilanka.org</t>
  </si>
  <si>
    <t>Men, women, youth and adolescents, (including LGBTIQ, PLHIV, People with Disabilities, migrants, plantation workers, military)
also work with, Parliamentarians, Judiciary, Police force, Policy makers of all key line ministries</t>
  </si>
  <si>
    <t>Providing Access to SRH services/ working with Adolescents to provide correct information, education through proper communication streams/ reduce unsafe Abortion through harm reduction strategies/ working on prevention, treatment, care and support and strengthening linkages of SRH for HIV/AIDS/ finally Advocating for suitable policy establishment,and planning and implementation with necessary budgetary allocations.</t>
  </si>
  <si>
    <t>Madusha Subashini Wickramaratne Dissanayake</t>
  </si>
  <si>
    <t>825 singhepura, pelawatte, Battaramulla, Sri Lanka</t>
  </si>
  <si>
    <t>madu@fpasrilanka.org</t>
  </si>
  <si>
    <t>The studies in Social Anthropology, International Relations, Health Promotion, United Nations and Diplomacy have supported greatly in the 20 years of my working life, where 13 years have been with in the development sector in UK and Sri Lanka. I was also exposed to international &amp; regional development sector since 2002. Establishment of policies, systems and services and identifying their gaps and emerging trends through evaluations and research for advocacy and service delivery are key areas of my work. I've been a coordinator for many programmes, while managing the overall responsibilities of coordination; was seen as the face of the organisation due to the nature of roles I played, with in the public affairs portfolio. Also as the Director &amp; head of two main units (Advocacy &amp; HIV/AIDS) at Family Planning Association I engage in many of the activities required by this post and due to the close working relationship with UN agencies I have a good practical knowledge of the systems too.</t>
  </si>
  <si>
    <t>2010 UNGA on MDG review &amp; ten year national review process/ 2013-14 ICPD review process/ 2010-2015 advocating with gov't delegations and Ministry of Foreign Affairs for CSW and CPD engagements/gov't delegate for 47 &amp; 48th CPD/ participating at regional meetings such as APPC, Beijing+20, IGM for HIV as a gov't delegate as well as representing Civil society</t>
  </si>
  <si>
    <t>Poverty Eradication, Employment, Decent Work and Social Protection, Youth, Education and Culture, Health and Population Dynamics, Sustainable Development Financing, Means of Implementation, Global Partnership for Achieving Sustainable Development, Regional and Global Governance, Gender Equality and Women's Rights, LGBTIQ Rights</t>
  </si>
  <si>
    <t>Engaging with regional CSOs to build capacity on advocacy &amp; diplomacy to achieve universal access to SRH and work with governments on realising country specific rights based gender sensitive policies. Supporting the advocacy efforts on how to do budgetary allocations while understanding how health economics work in different countries by close established relationships/partnerships with donor agencies such as world bank, global fun and other bi-lateral and multilateral agencies</t>
  </si>
  <si>
    <t>Centre for Budget and Governance Accountability</t>
  </si>
  <si>
    <t>CBGA</t>
  </si>
  <si>
    <t>Poverty Eradication, Food Security and Nutrition/ Sustainable Agriculture, Water and Sanitation, Employment, Decent Work and Social Protection, Youth, Education and Culture, Health and Population Dynamics, Sustained and Inclusive Economies, Macroeconomic Policies, Energy, Sustainable Development Financing, Means of Implementation, Sustainable Cities and Human Settlement, Climate Change, Gender Equality and Women's Rights, Rule of Law and Governance</t>
  </si>
  <si>
    <t>Credibility Allience ,DDASRA</t>
  </si>
  <si>
    <t>Financing for Development in Jakarta, 2014</t>
  </si>
  <si>
    <t>the objective of CBGA is promote transparent, accountable and participatory governance and a people-centred perspective in preparation and implementation of budgets in India, both at the national and sub-national level.</t>
  </si>
  <si>
    <t>CBGA Centre for Budget and Governance Accountability (CBGA), an independent policy research and advocacy organization located in New Delhi. It is working since 2002. It has 23 staff working in research,advocacy units as well as administration and finance. It is part of think tan initiative of International Development Research Centre (IDRC) .</t>
  </si>
  <si>
    <t>B-7 Extn./ 110 A (Ground Floor), Harsukh Marg, Safdarjung Enclave, New Delhi-110029, India</t>
  </si>
  <si>
    <t>www.cbgaindia.org</t>
  </si>
  <si>
    <t>inf0@cbgaindia.org</t>
  </si>
  <si>
    <t>Fax: +91-11-40504846</t>
  </si>
  <si>
    <t>Influencing public in favor of excluded groups through policy research , training and advocacy</t>
  </si>
  <si>
    <t xml:space="preserve">The organization carries out a range of activities to accomplish the changes envisioned, such as:
• Research on government budgets (at the national and sub-national level) from the perspective of poor and vulnerable sections of population; 
• Dissemination of the research findings and policy asks through its own website, publications, consultations and workshops as well as through media coverage and publications in reputed journals and periodicals; 
• Policy advocacy with the Executive and the Parliamentarians; 
• Training and capacity building of civil society actors on budgets; and
• Convening hundreds of civil society organizations from across the country on a common platform, called the People’s Budget Initiative (PBI), to articulate people-centric policy asks and expectations from budgets. 
</t>
  </si>
  <si>
    <t>Jawed Alam Khan</t>
  </si>
  <si>
    <t>jawedalamk@gmail.com, jawed@cbgaindia.org</t>
  </si>
  <si>
    <t>Jawed Alam Khan is engaged in the area of research, advocacy, training and teaching for last 13 years. He authored more than 15 research papers and reports in the area of Local Government Finances, Central and State Governments finances, development of Muslims, Dalit, Adivasis, Children, Rural Development.</t>
  </si>
  <si>
    <t>I have participated in Asia-Pacific Outreach Meeting on Sustainable Development Financing, 10-11 June 2014, Jakarta by UNESCAP and the Ministry of Finance of Indonesia. Also, I was invited by ESCAP in the progarmme of release of an analysis, India and the MDGs: Towards a Sustainable Future for All on Wednesday 4 February, 2015 in New Delhi.</t>
  </si>
  <si>
    <t>Poverty Eradication, Employment, Decent Work and Social Protection, Sustained and Inclusive Economies, Macroeconomic Policies, Sustainable Development Financing, Means of Implementation, Regional and Global Governance, Rule of Law and Governance</t>
  </si>
  <si>
    <t>I have invited to participate in Asia-Pacific Outreach Meeting on Sustainable Development Financing, 29-20 April, 2015, Jakarta by UNESCAP and the Ministry of Finance of Indonesia.</t>
  </si>
  <si>
    <t>Sindh Community Foundation</t>
  </si>
  <si>
    <t>SCF</t>
  </si>
  <si>
    <t>Water and Sanitation, Employment, Decent Work and Social Protection, Human Rights, Climate Change, Gender Equality and Women's Rights, Conflict Prevention, Post Conflict Peace Building and the Promotion of Durable Peace, SRHR</t>
  </si>
  <si>
    <t>SCF has been worked with UNDP, UNESCO, UN-Habitat and UNEP-EPLC</t>
  </si>
  <si>
    <t xml:space="preserve">•Mobilizing and organizing rural and semi urban communities for collective action for development
•Empowering rural women and girls through provision of awareness , opportunities and resources 
•Enhancing capacities of male female communities and youth women and girls activists to work efficiently for sustainable development at grass root level in urban and rural areas 
•Engaging youth in social development processes through providing platforms and opportunities for their empowerment
•Increasing literacy rate in the rural areas especially girls and adult women 
•Promoting and protecting human rights, focusing on women rights in the province
•Strengthening local institutions for effective disaster management and risk reduction 
•Encouraging and amplifying voice of marginalized section for good governance 
•Carrying out community based interventions for environmental justice and mitigating climate change effects
•Promoting cultural activities as a tool for social transformation and development
</t>
  </si>
  <si>
    <t>Sindh Community Foundation was formed by some young human rights and social activists in 2001 and got registered in 2007. SCF is registered CSO based in Hyderabad, Sindh and certified with Pakistan Centre for Philanthropy and in special status) with the Economic and Social Council since 2015 granted SCF has implemented numerous projects on advocacy campaign on women rights, pro-women laws, youth leadership for human rights and democracy, women and girls empowerment. SCF has implemented projects with World Justice Project USA, British Council, HTSPE Limited–Alif Ailaan program, Asian-Pacific Resource and Research Centre for Women- ARROW, Action Aid, Chanan Development Association, LEAD Pakistan, The Asia Foundation GEP/USAID, NHRF, UNESCO, UNDP, Law and Justice Commission of Pakistan and others. It has strong coordination with CSOs, CBOs, media and policy makers in various districts of Sindh including provincial headquarter Karachi. SCF has grown its capacity as emerging rights based advocacy organization with expertise of human rights and democratic education and leadership training. It has improved project implementation, financial management and project management capacities with the passage of time and project experiences in different themes including human rights of women. Democratic education is one of its core programs; through that program it has implemented projects and advocacy for good governance, youth and women leadership, and active citizenship, women role in political process, human rights and elections. SCF is wokring in the areas of women economic and social justice, human rights, climate change , women development and youth leadership , education and SRHR. It has extensive experience in project implementation in the areas of democracy, leadership, women rights, pro-women legislation and women and girls empowerment with different national and international donors.</t>
  </si>
  <si>
    <t>Information and Resource Development Center -IRDC B-14 modle Town near Chancio Goth Qasimabad Hyderabad Sindh</t>
  </si>
  <si>
    <t xml:space="preserve">www.scfngo.org </t>
  </si>
  <si>
    <t>sindhfoundation@yahoo.com</t>
  </si>
  <si>
    <t>0092-222-107676</t>
  </si>
  <si>
    <t>Community development 
Environmental Justice and Climate Change 
Women, Girls Empowerment 
Water and Sanitation 
Disaster Risk Reduction 
Human rights and Governance</t>
  </si>
  <si>
    <t xml:space="preserve">Current projects :
Building New Constituencies for Women's SRHR: Climate change and SRHR (Pakistan) Research and Advocacy 
One Day Youth Summit on Democracy
Community Based Water Supply project 
Organizing Capacity Building of Cotton Women Economic Justice Matairi District- 2nd Phase 
Access , Services and Knowledge –ASK for SRHR for youth 
Take a Child To School 
</t>
  </si>
  <si>
    <t>Javed Hussain</t>
  </si>
  <si>
    <t>Information and Resource Development Center -IRDC B-14 Model town near Chandio Goth Qasimabad Hyderabad Sindh Pakistan</t>
  </si>
  <si>
    <t>Mr. Javed Hussain has masters in sociology and doing M Phil in developed studies from University of Sindh Jamshoro. He has 14 years experience in development sector working with different national , regional and local organizations in various positions. He has been attended various international courses on peace, human rights, climate change and DRR. He is the founder the organization Sindh Community Foundation . He has been engaged with organization since 2007 and he has been worked in various positions, currently he is working as Executive Director. He has been provided training as trainer on various social development themes , he has been engaged in project proposal development , reporting, monitoring, planning and project management . He has written articles on various social and political issues.</t>
  </si>
  <si>
    <t>I have managed projects of UNESCO, UN-Habitat</t>
  </si>
  <si>
    <t>Food Security and Nutrition/ Sustainable Agriculture, Youth, Education and Culture, Human Rights, Climate Change, Disaster Risk Reduction, Gender Equality and Women's Rights, Conflict Prevention, Post Conflict Peace Building and the Promotion of Durable Peace, SRHR</t>
  </si>
  <si>
    <t>SCF want to share the development situation in the Pakistan through CSO engagement in different themes including DRR, youth , SRHR, climate change, human rights and population and development .</t>
  </si>
  <si>
    <t>NATIONAL FEDERATION OF THE DISABLED NEPAL</t>
  </si>
  <si>
    <t>NFDN</t>
  </si>
  <si>
    <t>Gender Equality and Women's Rights, People living with disabilities</t>
  </si>
  <si>
    <t>No accreditation, APWLD</t>
  </si>
  <si>
    <t>I have participated in Sixth Asia Pacific Population Conference in Bangkok on 11-21th September 2013.</t>
  </si>
  <si>
    <t xml:space="preserve">• To get a positive and fully sensitized state, needs based and inclusive program and activities, obligatory laws which will be reviewed when necessary, policies, rules, regulations and their effective implementation.
• To increase capacity of all Disabled People Organizations in management, leadership, advocacy and local resource mobilization within an active and effective network of NFDN to fight for the right and dignity of people with disability.
</t>
  </si>
  <si>
    <t>The National Federation of the Disabled – Nepal (NFD-N) has emerged as a key strategic player within Nepal's disability field as an umbrella Organization representing 300 disabled people's Organizations working through NFD-N to advance the rights, dignity and lives of disabled people in Nepal. This federation took the responsibilities of coordinating, and building the capacities of its member Organisations through the financial and technical support of international development partnrs and the government. Central to NFD-N’s works is to ensure the principles and strategies underlined in the Universal Declaration of Human Rights and other internationally recognized legal instruments that protect the rights of PWDs. This organization is fighting for the right and dignity of people with disabilities through advocacy, awareness/sensitization and capacity building.</t>
  </si>
  <si>
    <t>Vrikutimandap, Kathmandu, Nepal, Post Box No. 9188,</t>
  </si>
  <si>
    <t>www.nfdn.org.np</t>
  </si>
  <si>
    <t>tikanfdn93@gmail.com</t>
  </si>
  <si>
    <t xml:space="preserve">Still disability is often treated from the perspective of charity although it is not the issues of charity. NFDN believes that disability is the consequences of social exclusion. Due to the exclusion and most of the disabled people are deprived from the equal opportunities of education, employment, socialization, political activities, access to the information and communication, entertainment, cultural activities, free traveling because all the system are full of barrier for the people with disabilities. We claim that, this is the violation of human rights and disability should be considered as the human rights issues. 
</t>
  </si>
  <si>
    <t xml:space="preserve">NFDN advocates with Government: 
For the formulation of new policies, program, laws, acts to protect and promote the rights and dignity of people with disabilities.
For the revision of existing policies, acts, laws from the perspective of protection and promotion of PWD’s rights.
To get the effective implementation of laws and acts made for the promotion and development of PWD.
NFDN advocates with INGOs 
To incorporate ‘disability’ as a development and cross-cutting issues in their policy and program level. 
NFDN aware and sensitize people:
To get positive attitudes of people and society towards people with disabilities.
To aware people about the rights of people with disabilities
To inform people about types and causes of disability
To inform people about the national and international legislative measures constituted for the persons with disabilities.
</t>
  </si>
  <si>
    <t>TIKADEVI DAHAL</t>
  </si>
  <si>
    <t>Morang District, Sundarpur-5, Nepal</t>
  </si>
  <si>
    <t>pkohinoor@gmail.com</t>
  </si>
  <si>
    <t>I was born in AD 1974 at Morang District Sundarpur -5, in terms of my academy qualification, I have completed my bachelor degree in political since. I am the founder Vice-president, immediate past president &amp; currently senior advisor of Nepal Disabled Women Association (NDWA), the first organization working for human rights of disabled women as cross disability in Nepal at a National level. I have been involving in several human rights organizations and women's movement since 1996. 
Moreover, I am founder &amp; General Secretary of "KRITIKA" campaign on social cultural transformation of VAW. I have been actively advocating for the rights of women with disabilities in all sectors- government, private and civil society, &amp; campaign for VAW. I have been awarded by the "Universal Peace Federation" as youth ambassador for sustainable peace in Nepal" in 2008.
I am member of preparation committee South Asian Women with disabilities Network (SAWDN) &amp; Co-facilitator of Asia pacific women with disabilities united (APWWDU).</t>
  </si>
  <si>
    <t>I have been participating in Sixth Asia Pacific Population Conference in Bangkok, Thiland on 11-21th September 2013 invited by UNESCAP. Regarding my participation in the ICPD confernece i had activetly participated in the diffriet thematic discussion &amp; raised my voice on behalf of Asia Pacific Women with Disabilities United (APWWDU) as well as my contries an issues of sexual &amp; reproductive health rights of women with disabilities, sex educatin as well as special police need for them,</t>
  </si>
  <si>
    <t>Poverty Eradication, Human Rights, Gender Equality and Women's Rights, People living with disabilities</t>
  </si>
  <si>
    <t xml:space="preserve">I will able to raise strong voice to incorrporate the issues of women with disabilities as a priority issues &amp; areas as a development agenda in post-2015 in UN system through diffrient event in the conferece. 
These are the most important issues should be addressed:
Women with disabilities participation in the decesion making level in the state machanism.
Disabled friendly infrastructure &amp; envorinment in the publice &amp; private places
Sexual &amp; reproductive health rights of Women with disabilities
Social security 
Violance &amp; against women 
Increase budge &amp; financial support for the empowerment
</t>
  </si>
  <si>
    <t>Human Wing International</t>
  </si>
  <si>
    <t>HWI</t>
  </si>
  <si>
    <t>Poverty Eradication, Food Security and Nutrition/ Sustainable Agriculture, Water and Sanitation, Employment, Decent Work and Social Protection, Youth, Education and Culture, Health and Population Dynamics, Global Partnership for Achieving Sustainable Development, Human Rights, Disaster Risk Reduction, Gender Equality and Women's Rights, LGBTIQ Rights</t>
  </si>
  <si>
    <t>We have participated for number of programs organized by UN in national level</t>
  </si>
  <si>
    <t xml:space="preserve">• Planning and implementing programs to develop human resources.
• Providing necessary guidance and implementing programs for youth development.
• Utilizing the capacities of marginalized communities and improving their socio economic status.
• Providing an aesthetic approach for the competitive busy life of the people.
• Creating a generation who love and has a patriotism towards their own country, nationality and religion.
</t>
  </si>
  <si>
    <t xml:space="preserve">Overview
Human Wing International was formed aiming Human Development in the aspects of uplifting the living standard of people to have meaningful and dignified lives while ensuring that they are experiencing the world peace, unity and harmony. The organization focuses upon psychological development of the mankind while ensuring that they are enjoying culture, arts, philosophy, religions and aesthetic satisfaction. With the understanding of how people have been limited in their lives due to being money minded and increasing inequalities among people from diverse backgrounds, the organization has made more weight on the spiritual development of the mankind more over the materialistic development. A special focus has been given for the “Youth Development” considering youth as the change makers of the world and the owners of future. The organization further functions on environment sustainability, preservation of arts and culture, marginalized communities and people with disabilities. The ultimate goal of the organization is to ensure that people are having meaningful and dignified lives.
</t>
  </si>
  <si>
    <t>Thisarasiri, Urapola, Sri Lanka</t>
  </si>
  <si>
    <t>www.humanwing.org</t>
  </si>
  <si>
    <t>internationalhumanwing@gmail.com</t>
  </si>
  <si>
    <t>CThe special focus is on youth, marginalized people, people with disabilities, powerty stricken families etc</t>
  </si>
  <si>
    <t xml:space="preserve">Utilizing the human resource in most effective and efficient way for the wellbeing of mankind, while encouraging them to get the use of culture, arts, traditions, history and philosophies inherited to their own communities in problem solving and in winning the life struggle.
Conducting language classes
Conducting entrepreneur development programs
Conducting programs for women empowerenmert
Conducting youth exchange programs, youth camps, youth empowerenment programs
</t>
  </si>
  <si>
    <t>Thejitha Saubhagya Edirisinghe</t>
  </si>
  <si>
    <t>Thisarasiri, Urapola , Sri Lanka</t>
  </si>
  <si>
    <t>eatsedirisinghe@gmail.com</t>
  </si>
  <si>
    <t xml:space="preserve">Thejitha Saubhagya Edirisinghe is the founder and chairman of the Human Wing International. Meanwhile he is the Minister of Culture and Arts of the second Sri Lanka Youth Parliament and the National Organizor of the Commonwealth Youth Network of Sri Lanka. Thejitha recently won the Queen’s Young Leaders Award 2014 organized collaboratively with the Royal Commonwealth Society and The Queen’s Silver Jubilee Trust.
a) Be responsible for the overall operation of the organization.
Be the official head and public spokesperson of the Organization.
b) Preside at all meetings (Board of Directors and Membership).
c) Be responsible for all resolutions being put into effect.
d) Appointing the executive board and supporting to appointing directors with the executive board.
e) Giving the approval to launch the projects proposed by the director board 
</t>
  </si>
  <si>
    <t>He has participated for number of national UN meetings and programs</t>
  </si>
  <si>
    <t>Poverty Eradication, Food Security and Nutrition/ Sustainable Agriculture, Water and Sanitation, Employment, Decent Work and Social Protection, Youth, Education and Culture, Health and Population Dynamics, Sustained and Inclusive Economies, Human Rights, Gender Equality and Women's Rights, Conflict Prevention, Post Conflict Peace Building and the Promotion of Durable Peace</t>
  </si>
  <si>
    <t>The organization is budding up to the south Asian regions and as a delegate for number of international conference, forums and programs the president will be able to widerspread and implement the recommondatin made by the forum</t>
  </si>
  <si>
    <t>Human Rights, Gender Equality and Women's Rights, Migration</t>
  </si>
  <si>
    <t>Participated in national consultation on CEDAW through one of the national women alliances in Australia</t>
  </si>
  <si>
    <t>We assist and empower migrant women workers so they are able to stand up, speak out and fight for and advocate for their rights at work.</t>
  </si>
  <si>
    <t>Asian Women at Work is an active and exciting organisation, empowering migrant women in low paid and precarious employment through a range of programs from outreach, support groups and seminars through to leadership development and facilitating their involvement in advocacy on behalf of themselves. 
We commenced in October 1993 as a project of URM Australia and incorporated as Asian Women at Work Inc in May 1995.
Migrant working women are generally isolated from information and support services by long hours of work in low paid jobs, and their limited English skills. In addition bullying and exploitation experienced by many in the workplaces reduces their confidence about seeking support. Our unique services involve extensive outreach to these women, and a offering of services in evenings and on weekends to increase accessibility. 
AWatW is building a support network of migrant women workers, based around local branches, capable of reaching out to hundreds of migrant women workers in each local area. A key focus of our work is to build and strengthen the capacity of the target communities, as well as build links with the mainstream local communities in which they live. Leadership development and training is central to our model of work, which is ultimately building communities. 
We are building on the strengths and responding to the needs of these women and their families. While a common element is their working situations, we are not only responding to their workpalce issues, as unions do, but to the full range of issues in their lives.
Our current membership is around 2000. Through these women members we are also reaching thousands of others in their families. Everyone who participates in our activities is invited to become a members but we assist many who are not our members.</t>
  </si>
  <si>
    <t>+61 2 97939708</t>
  </si>
  <si>
    <t>+61 2 97939106</t>
  </si>
  <si>
    <t>Asian migrant women workers in low paid and precarious employment across Sydney, including clothing outworkers, clothing factory workers, cleaners, restaurant workers, manufacturing workers, nail and beauty workers, aged care workers, child care workers and so on. Many workers receive below legal wages and conditions, many do not speak out about this for fear of losing their job. Bullying and harassment and other OH&amp;S issues are common.They have limited access to government and community services and information due to long hours of work. They have limited opportunities to learn English due to long hours of work.</t>
  </si>
  <si>
    <t xml:space="preserve">Outreach – to individuals and groups through a range of mechanisms including promotion of evening telephone and information service, promotion of our activities in ethnic media, visits to workplaces to deliver information kits in first language around a range of information, opening up many activities to new participants. Single biggest form of recruitment is our own members inviting others to be involved.
Individual support – information, referral, casework, assistance with understanding and completing documents. Including evening telephone information and referral service every Tuesday evening until 8pm, in Chinese and Vietnamese.
Support groups – through leisure groups, English classes, locality based groups, industry based groups (especially clothing outworkers and aged care) and occasionally groups based around workers from one company.
Seminars and Information Sessions – generally run in support groups or at a branch level, although some run for the whole of the organisation. Issues are identified by the women themselves. Rights at Work, Women's Health, Centrelink and Tax issues for low income women, and parenting are popular topics.
Community Building Social Activities – as an attractive way to bring busy women together with their families, and when they are together to build community, engage with Australian society, pass on information, discuss issues and develop leadership skills amongst those who assist in organising and running the program.
Leadership Development and Training – informal training, formal training, mentoring, creating opportunities and experiences eg Outworker leaders identified and developed in English classes, now being invited to come together and give feedback on proposals for OH&amp;S project.
Branch Development – establishing leadership structures among the target group and planning processes by the target group. So far we have undertaken initial processes in five branch areas, with a fifth underway. The branches are named for the suburb where activity is centred but includes surrounding areas. The six branch areas are Cabramatta, Bankstown, Hurstville, Blacktown, Auburn and Inner West. We also want to develop branches in northern Sydney.
Engaging women in local issues and connecting with local community through Branches. 
Work and family policy issues for migrant women – combine monitoring issues for our members, monitoring areas of policy development, facilitating understanding of policy environment and content for members, facilitating Asian women workers role in speaking out on those issues. Through branches and small groups we consult and inform across the organisation. We give staff tools to do this with each of their groups. Establish action groups from among the target group to take these issues up with decision makers, facilitate them having a voice.
Migrant Women Workers Forums – seek to hold every three to four years if funding is available. Aim to bring women together as a body for information and training, recognising they are not alone, building a common identity and identifying key issues they want to work on as a group. September 2006 forum funded by NSW Office for Women was very successful, attended by 179 migrant women from 5 language groups, over 100 of whom were from our target group and the others supporters. In May 2010 we held a National Forum funded by the Federal Office for Women attended by over 300 women, 207 of them migrant women workers from precarious employment.
Action and Advocate Groups – Invite leaders from groups to become involved in taking up particular issues the Forums or other processes have identified as key issues. Work together to plan and undertake activities that will raise the profile of these issues to decision makers and the broader community. For example we had an Action Group which met regularly for 3 years and worked around industrial relations legislation, firstly raising concerns around the impacts of WorkChoices on migrant women worker and later lobbying in relation to the content of the Fair Work Bill. We also have an ongoing Outworker Advocates group.
Special Projects – Taking up specific issues. For example previous Outworker Radio Program and current Outworker OH&amp;S Outreach and Education projects.
</t>
  </si>
  <si>
    <t>5 Hampden Avenue Marrickville NSW 2204</t>
  </si>
  <si>
    <t>lcabaero@awatw.org.au</t>
  </si>
  <si>
    <t>Lina Cabaero is the Coordinator of Asian Women at Work Inc, a community organisation that assists, empowers and unites migrant women workers in low paid employment in collective action for their rights at work. She was a student activist during the anti-Marcos dictatorship struggle in the Philippines. She worked extensively with national, regional and international student bodies when she was in the regional Secretariat of Asian Students Association based in Hong Kong. Before migrating to Australia in 1998' she also worked with migrant women workers based in Hong Kong. Lina is also a musician.</t>
  </si>
  <si>
    <t>Before working in the migrant women sector, Lina had participated in several UN consultations and meeting on youth and student issues (e.g. UNESCO, UNICEF). Has participated in parallel UN World Conference e.g. UNCED, Human Rights and Women's Conference in Beijing</t>
  </si>
  <si>
    <t>Migrants rights</t>
  </si>
  <si>
    <t>Presently it is my efforts which have spoken the volume of my ethics. &amp; my efforts will benefits the whole community.</t>
  </si>
  <si>
    <t>To eradicate corrupt practices from the system &amp; improve living standard of people from WATER &amp; Senitation in India</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</si>
  <si>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Energy,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Gender Equality and Women's Rights, Conflict Prevention, Post Conflict Peace Building and the Promotion of Durable Peace, Rule of Law and Governance, LGBTIQ Rights, To eradicate corrupt practices from the system &amp; improve living standard of people from WATER &amp; Senitation in India</t>
  </si>
  <si>
    <t>ECOSOC, UNEP, No accreditation, To eradicate corrupt practices from the system &amp; improve living standard of people from WATER &amp; Senitation in India</t>
  </si>
  <si>
    <t xml:space="preserve">
The rejection of paying bribes has led me to destruction of family life, enormous mental &amp; physical torture, disturbance in professional life, disturbance in education for my daughter. __ and all these acts can be considered as the inhuman, unpardonable &amp; heinous acts which cannot be forgotten or forgiven in any way. All these 11-12 years I have lost all my precious time &amp; energy to fight for the cause ___ &amp;, you know time once lost cannot be redeemed. 
The water resource should be made available to all irrespective of person's, consumer's, caste, creed, race, religion &amp; origin &amp; this can be done by enactment of law.
I, my self domestic water connection at home being the effect of my own efforts through the recourse of available administrative support after toiling hard for 11-12 years.
Half the job is accomplished still I am to get all other civic amenities. Other then domestic Water connection &amp; domestic electricity after 11-12 years due to all corrupt officials of the whole systems in India.
The illustration as done above is based on the experience I have had for not being able to get basic civic amenities like water connection, sewerage drainage line, street light, cleanliness area, leading approached road as town planning etc.. That too in an urban area &amp; the city in which I am living has a population of 30 lakhs &amp; is known to be one of the most literate, cultural, historical &amp; moral ethics citizen cities of India.
In view of pathetic living conditions I was living in 13-14 years ___ I had to leave the place of my earlier residence due to un-hygienic filthy living condition &amp; have started living elsewhere thanks to all those corrupt, lethargic, whimsical, political illiterates’ elements &amp; touts who have always wished to let me live under trying circumstances. The old residential place is now becoming threadbare as the days &amp; years go by.___ Look up the matter &amp; come out strongly to give me justice &amp; punish the culprits who are still working in the systems enjoying all facilities, salaries &amp; perks without sensing the feel of wrong doings. 
As mentioned above, I do not reside on the address Hitesh H Bhatt. R.R.Patel bunglow, Nr. Shanti sager society, 51/1, Plot No-3, B/h. Wadi-mohmmad talav, B/h. Ram-vatika society, Waghodiya Road, Vadodara-390 019. Gujarat specified, however, I am deprived of (Electricity connection 5-6 years &amp; drinking water connection for 10-11 years in the past) &amp; now, 11-12 years now &amp; yet the basic need for getting sewerage drainage line, leading approached road to my resident, cleanliness surrounding my resident, street light etc…. at my residence in spite of having made several applications, &amp; personal meetings with the Vadodara Municipal Corporation (VMC) officials.
</t>
  </si>
  <si>
    <t xml:space="preserve">
As Individuals who contribute positively to improving the living environment.&amp; WATER SOLUTION-2012. Kindly be informed of the replies for the points you have raised. please below mentioned information in the word format, to complete my as an individual nomination form.
I want to keep my identity in the close circuit as I do not want myself to be exposed my region as India Pride Awards jury member unless it is necessary. Written communication &amp; prompt replies on the action taken or to be taken help of any kind.
1) Your Designation: An individual fighting &amp; defending against the corrupt practices being adopted in Govt. departments/Government of India/government of Gujarat/Gujarat Electricity Board, now, MGVCL/ Vadodara Municipal Corporation, now, VMSS.&amp; whole administration/Judiciary system.
2) Current Employment: I am defining &amp; designing true kind of culture for the systems 
prevailing in BHARAT.
3) Current Organization: I am a whistle blower &amp; to raise a voice of truth I do not think one should have any organization.
4) Reason why nominee deserves an award ( Upto 5 points):
All my findings are ___________
_ empirical.
_ achieved on my own. 
_ based on having personal interactions &amp; exchange of views with the officials concerned in the systems.( whole in India).
_ based on pains, trauma, mental &amp; physical torture &amp; above all threat of life mine &amp; my family member.
_ no support of any kind from any government body, Judiciary, administration, media, &amp; political system.
Please find the bunch of papers already sent to you which contains any aspect of my arguments. when I raise the voice against unscrupulous, flagrant adamant, stubborn, rigid, corrupt, illiterate touts, whimsical, the errant &amp; insolent, sluggish, lethargic, and ill minded political motivated, corrupt officials, political motive, political, anti social, anti national, sluggish, lethargic, dormant, delay tactics people in all systems. ___ how can one expect the certificate of honor from these systems. 
5) Supporting documents as proof of your achievements (Eg- Certificates, Paper Cuttings, Award ceremony photographs, media clippings): Please find the bunch of papers already sent to you which contains any aspect of my arguments. when I raise the voice against unscrupulous, flagrant adamant, stubborn, rigid, corrupt, illiterate touts, whimsical people in all systems. ___ how can one expect the certificate of honor from these systems. 
6) Details of Initiative: Carefully please read my arguments as I started defying the corrupt/lethargic practices/motives when I come across while applying for basic civic amenities in 1998-2000 &amp; till date I am fighting for the cause.
7) a) Individual objectives: I wanted to have basic civic amenities at newly built home. But till date except WATER &amp; Domestic ELECTRICITY connection(10-11 years) since 1998-2008, remaining amenities like road, sanitation, sewerage drainage line, street light, cleanliness surrounding area, leading approached road to my home etc....( 1998-2011 till date) amenities are yet not delivered. 
b) How important and critical : In a civilized world no citizen can stay alive without having 9 (NINE) basic amenities 1. WATER., 2. ELECTRICITY., 3. ROAD., 4. SECURITY, 5. HEALTH., 6. EDUCATION., 7. FOOD., 8. CLOTHS., &amp; 9. SHELTER. and that's why it is important &amp; critical. 
c) Impact : My initiative will set the precedent in the system to act upon the request made by any citizen without expecting any undue mileage.
d) Success : success of precedent will be ever lasing for years to come &amp; BHARAT will become a civilized society in true sense.
e) Replicated in other areas : Can be replicated in the form of reform.
f) Community Involvement : Presently it is my efforts which have spoken the volume of my ethics. &amp; my efforts will benefits the whole community.
g) Collaboration : I have my self collaborated with my own objectives &amp; sustained values to bring about the solution on CORRUPT/Lethargic practices being used by custodians of whole systems who have always believed that their position is tightly held unmoved. 
h) Recognition : That you decide as it is your duty to recognize whether I have done wrong or ...................
I, my self as an Individual have nominated my self in 1 (One) categories Individuals who contribute positively to improving the living environment.&amp; WATER SOLUTION-2012. Social Development and Equity &amp; Inclusive Economic Growth-Social Change-2012(Hitesh Bhatt)-Vadodara,Gujarat,India.
a) Social Development : Social development involves betterment of quality life for the whole community &amp; I am quite sure that the social upliftment will achieve new heights. 
and Equity 
b) Inclusive Economic Growth.: In the guise of good governance whatever the CORRUPTION occurs; that will all take back sitting. CORRUPTION will be reduced to a great extent which will benefit the economic growth.
In view of pathetic living conditions I was living in 13-14 years ___ I had to leave the place of my earlier residence due to un-hygienic filthy living condition &amp; have started living elsewhere thanks to all those corrupt, lethargic, whimsical, political illiterates’ elements &amp; touts who have always wished to let me live under trying circumstances. The old residential place is now becoming threadbare as the days &amp; years go by.___ Look up the matter &amp; come out strongly to give me justice &amp; punish the culprits who are still working in the systems enjoying all facilities, salaries &amp; perks without sensing the feel of wrong doings
VMC officials of 4th class, 3rd class, 2nd class, ill minded sluggish, lethargic, political motivated, illegal occupants surroundings are &amp; society of my home &amp; political people get to know the confidential information which I may written to the commissioner of VMC &amp; all concerned office. This all officials &amp; evils people go on spreading the wrong interpretation to the illegal occupants of surrounding area which sends wrong signal &amp; can create social imbalance in that area. 
Knowledge sharing will always help in my future course of action. Knowledge sharing will make you further strong to implement ideas. Knowledge sharing, communications &amp; information help build up a good character. And good character is always indispensable.
I should have access to express my views ideas &amp; strategies no verbal communication is appreciated by me instead I would prefer to have communications than mails/e-mails.
Please write &amp; acknowledgement the answers for both the categories.
Please acknowledge the above &amp; make me aware of the developments in the form of written out come.
</t>
  </si>
  <si>
    <t xml:space="preserve">
The electorate, at any given point of time in any manner at any where should not feel fearful nor should he/she/they feel pressurized by any unlawful politically motivated &amp; backed elements while the voter is casting his/her/them vote.
The legacy of Indian polity is excessively tarnished by the tainted, illiterate, lethargic, unwanted touts’ politicians and surprisingly this legacy is still very much on the forefront. There are no signs of firm steps being taken to eradicate this menace once for all.
The area in which I am residing &amp; the wrong &amp; delay practices adopted by the local politicians including all elected &amp; non elected member of all stages like parliament, vidhanshabha, District pachayat, Taluka pachayat, municipal councilor &amp; bureaucrats working in civic body, all are involved in committing wrongful acts involving illegal possession of land owned by the government.
The so called politicians have always assured &amp; attracted the electorate, when the elections are held, by raising issues pertaining to development of area. Be it an election for electing municipal councilors, be it a vidhan sabha or be it an election of Lok sabha.
Each &amp; every candidate has always called for road to be made, drinking water to be made available &amp; electricity to be made available, all civic municipal amenities like water connection, street light, sewerage line, cleanliness area, leading approached road as per town planning to be available to the people &amp; individuals.
Since independence these six-seven major civic public issues are talked more in the public meeting being addressed by nominated candidate. Even for that matter almost every political party stresses the need upon having development in these six-seven issues &amp; as is reflected in the election manifestoes.
Now, I sincerely &amp; most humbly call upon the “Parliament of India Rajya Sabha Department Related Parliamentary Standing Committee to ensure it that no political party or its representative or its fielded candidate can officially &amp; constitutionally ever talk about these six (6) issues as these six (6) amenities to me, are considered to be fundamental requirements for the people. Therefore the honorable Department Related Parliamentary Standing Committee is requested to eliminate &amp; debar these six (6) issues from incorporating them in the manifestoes or speaking in the public meeting by any political party or any politicians.
I am witnessing my adjoin residential area as undeveloped as it was 10-11 years back &amp; during these 10-11 years so many elections have been held so far. Unfortunately the ground situation has remained unchanged. As for, it is purported that the honorable “Parliament of India Rajya Sabha Department Related Parliamentary Standing Committee should enforced stringent call for code of conduct in this constituency or area when the elections are declared.
The indications made above are spontaneous &amp; the views expressed may lead to empowering democratic values resulting in restricting deceitful acts as adopted by tainted &amp; illiterate politicians who go on mocking Indian polity &amp; true democracy. To conclude the ideas &amp; views expressed are not intended to seek political mileage nor I am trying to gain publicity, financial mileage.
The sitting all higher authorities in the district administrative system, judiciary system &amp; consumer forum &amp; the other judges all over in India who are following the practices of delaying the simple court matters to be resolved within no longer time should be removed from the official position to save on the precious time of nation &amp; the state expenditure incurred by the state. 
I am one of the honest citizens of this great country &amp; the citizens here in referred as the people so as per the constitution of India people are known to be sovereign. And under the sovereignty of nation I have the power of freedom of expression. To express the thoughts in the best interests of nation is not a crime.
Do I expect that the steps will be taken to strength sovereignty as the experience put forth before you will invigorate you to implement electoral laws with stringency in support of this writes up?
I have many things to say which are based on my own empirical experience when facing administration system, political system &amp; Judiciary system, social &amp; financial systems in order to seek justice on my problems. If you need further any information in this regard, please get in touch with me on my e-mail: hiteshbhatt26@yahoo.com write to me at my mailing address as above.
</t>
  </si>
  <si>
    <t>N/A. (ASN AN INDIVIDUAL) HITESH BHATT. 35/C, DAHIBA NAGER SOCIETY, OPP: SHREYAS SCHOOL, MANJALPUR NAKA, VADODARA-390011. GUJARAT. INDIA.</t>
  </si>
  <si>
    <t>hiteshbhatt26@yahoo.com</t>
  </si>
  <si>
    <t xml:space="preserve">
I do not run any organization, however, the motive of committing corruption by the people working in the system has forced me to taken on the daunting challenges of corruption threatening, abusing the society &amp; perishing the human values.
My only aim &amp; objective is to establish a society in the world which can be free of corruption &amp; can encourage the sustainable effort to value based ethics.
So awaken &amp; rise up to live up to phenomenon called justice of right kind, 
Justice of the right kind,
Justice of appropriateness,
Justice of quality standard,
Justice of propriety,
Justice of high moral values,
Justice of conviction for abiding by the truth,
Justice of keeping God fear in mind,
Justice of allowing India to prosper,
Above all justice is “SATYAMEVA JAYTE”.
And people of any democratic system are sovereign.
Justice is the implementation of law hence the law should not be abused.
To be at truth or untruth you need to pay a price. For truth you need to pay a price for being in the corrupt &amp; lethargic system. For untruth you need to pay a price for being in non-corrupt system.
</t>
  </si>
  <si>
    <t xml:space="preserve">
The problems being faced by me is mainly attributed to not succumbing to malicious tactics of the officials leading to corruption.
As said above I need an empowerment &amp; a forum to undertake activities to bring about the solutions in the area of social inequalities, right to have basic civic amenities like drinking water connection, house hold domestic electricity connection, cleanliness surrounding resident area, sewerage sanitation line, street light, etc…, social-economic up-liftman of poor &amp; needy, education to all, poverty alleviation, democratic rights to all in real sense etc……
I, the claimant, am facing the problems related to not being able to enjoy the basic civic amenities for the past 11-12 years in spite of falling eligible with respect to my individuality. 
As the corrupt motivated practices in all systems have really deprived me from enjoying all these civic amenities like drinking water connection, house hold domestic electricity connection, cleanliness surrounding resident area, sewerage sanitation line, street light, etc…, non enjoying all these civic amenities.
Moreover, I have the experience of grass root level of how a common is forced to pay the price (bribe) when he does not succumb to malicious wrong practices adopted by the systems &amp; their officials.
To a larger extent the communities affected immensely over the years will benefit a lot. The new ideas &amp; practices, which will be adopted, will usher in a new era &amp; a precedent will automatically get set for India &amp; world. 
Revenue generation can come through only when the appropriate forum is allocated. By implementing new ideas finally the corruption level will definitely go down, &amp;, the money being saved in stopping corruption that save money can be utilized in developing infrastructure &amp; improving overall good governance.
The environmental problems have arisen due to abuse of official power, abuse of humanely values. And once the values of humanity are restored the environmental problems will vanish in the short period of time. The systems have also grossly failed to notice the environmental problems as well. I am better equipped to address problems at least in the area in which I am living in India. 
A collective effort is required the problems being faced by the communities cannot be redressed or sorted out by any individuals, or any organizations. It needs participation from the bodies such as UN, UNO, NGOS, Heads of states; individuals, world banks, world-renowned celebrities, intellectuals etc…… can be assessed in appropriate forum. 
In today's fast growing world the issue of corruption has not been properly addressed due to this reason many developing countries have remained socio-economically poorest of the poor there for the basic socio-economic needs are yet to be made available to the people.
Unless &amp; until the political heads of all the countries focus &amp; concentrate on this social menace the corrupt practices will not vanish from this earth. As the need of the hour is to understand, design &amp; implement the practices, which can lead to annihilate the demon called corruption.
</t>
  </si>
  <si>
    <t>HITESHKUMAR HARSHADLAL BHATT</t>
  </si>
  <si>
    <t>HITESH BHATT.. 35/C, DAHIBA NAGER SOCIETY, OPP: SHREYAS SCHOOL, MANJALPUR NAKA, VADODARA-390011 GUJARAT STATE. INDIA.</t>
  </si>
  <si>
    <t xml:space="preserve">
As a matter of fact since 1998- to till date to date (11-12 years) I have been fighting hard with all the constitutional bodies to get basic civic amenities at my residence newly built house. Since 1998 I have been facing in-justice, delay in carrying out field work to let me enjoy civic amenities like drinking water connection (for 10-11 years), conspiracies amongst government bodies to deny me in-directly civic amenities like water connection, sanitation sewerage line, cleanliness surrounding area, electricity connection (for 5-6 years), leading approached road as per town planning road approved by authority, street light, un-healthy atmosphere living condition, pathetic situatution, trauma, justice. The delay in delivering justice, in giving civic amenities is intentionally &amp; wittingly committed by the systems like administration/judiciary/political &amp; media. As the custodians of the systems are fearful of getting exposed.
Hence my fight against all these manipulation &amp; political maneuvering for political mileage should be considered as my activities or initiatives considered as my activities or projects I have taken up to eradicate corruption &amp; un-ethical practices from the systems.
In my all written arguments with the systems I have stressed the need upon having a good, honest &amp; transparent good governance out of my sheer hard work, physical pains, trauma, time consume to get civic amenities, incurred expenses, mental torture I have finally been able to get my own administrative efforts water connection &amp; electricity connection at my home 15-March-2007 (drinking water connection10-11 years) &amp; 27-May-2003 (Electricity5-6 years.). After fighting hard for 10-11 years I do all the activities in limited fund resources &amp; if at all I empowered by a world renowned body like you I am sure I can turn the table on errant systems &amp; push the corrupt official to a dead end. 
All my grievances have occurred at 
HITESH. H BHATT. 
Address: R.R.Patel bunglow,
51/1, Plot no-3,
Nr. Shanti sager society,
B/H. Ram vatika society,
B/H. Wadi-Mohmmad talav, 
Waghodiya road, Vadodara-390 019. 
Gujarat. (INDIA). At where I lived with my family last since 11-12 up to October-2008 years.
In nutshell to view &amp; implement these practices in larger perspective your feedback is of more importance so as to enable me to set the guiding principle to set the ball on rolling to eradicate corruption.
</t>
  </si>
  <si>
    <t xml:space="preserve">Innovation in any form is always welcomed without which the change is impossible &amp; the desired results in a stipulated time period are not expected.
It is always said &amp; firmly believed by the intellectuals in India &amp; world level that all those natural resources which are needed to up-lift the living standards of any community --- all these resources are amply available in India.
However, due to high scale of corrupt practices in bureaucracy administration, judiciary &amp; in most lethargic ill-literate political system, the state India has still remained backward in all walks of life.
The systems prevailing in India need to be revamped so as to instill the sense of accountability in the minds of custodians. And for this the contribution of people is also needed along with the honest &amp; literate participation of political WILL. There for I Hitesh Bhatt---- as an individual, openly declare my participation to change the course of corrupt &amp; lethargic &amp; crippled administration &amp; judiciary systems norms.
The problems being faced by me is mainly attributed to not succumbing to malicious tactics of the officials leading to corruption.
As said above I need an empowerment &amp; a forum to undertake activities to bring about the solutions in the area of social inequalities, right to have basic civic amenities like drinking water connection, house hold domestic electricity connection, cleanliness surrounding resident area, sewerage sanitation line, street light, etc…, social-economic up-liftman of poor &amp; needy, education to all, poverty alleviation, democratic rights to all in real sense etc……
I, the claimant, am facing the problems related to not being able to enjoy the basic civic amenities for the past 11-12 years in spite of falling eligible with respect to my individuality. 
As the corrupt motivated practices in all systems have really deprived me from enjoying all these civic amenities like drinking water connection, house hold domestic electricity connection, cleanliness surrounding resident area, sewerage sanitation line, street light, etc…, non enjoying all these civic amenities.
Moreover, I have the experience of grass root level of how a common is forced to pay the price (bribe) when he does not succumb to malicious wrong practices adopted by the systems &amp; their officials.
</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</si>
  <si>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Energy, Sustainable Development Financing,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Forests and Biodiversity, Gender Equality and Women's Rights, Conflict Prevention, Post Conflict Peace Building and the Promotion of Durable Peace, Rule of Law and Governance, LGBTIQ Rights, To eradicate corrupt practices from the system &amp; improve living standard of people from WATER &amp; Senitation in India.</t>
  </si>
  <si>
    <t xml:space="preserve">
Hello, Welcome____ I am HITESH BHATT. From city VADODARA, GUJARAT STATE, INDIA.
- If you have anything to say/claim; please put yours views &amp; ideas on my e-mail: hiteshbhatt26@yahoo.com
- I have been visiting &amp; participating in this world water forum-05 Istanbul (Turkey) only to know the ideas of the people concerned who have either been victimised or who are holding higher official position in the system ___ who may have contributed in resolving the civic amenities related problems.
- I need to know the system of yours &amp; whole world other country by which the norms are being governed.
All this due to avoid corruption refused by me to do corrupt officials.
Need is the mother of every invention. The subject to be focused on is a pivotal point, which should be addressed once for all to save the world community. Corruption is as hideous an act as terrorism. Which not only restricts the growth of a nation or world but to a larger extent it engulfs the interests of humanity. The act of corruption must be treated worldwide &amp; it is as despicable as an act of terrorism.
As of now, the entire world community is more sternly running after the annihilation of terrorism. Why the world community does not extend importance and hold the social menace of corruption as dangerous as terrorism? Almost all the nations in the world are crumbled under threat of corruption.
Moreover the developing &amp; under developed countries are most affected. Because in such countries the social inequality, illiteracy, over-population, poverty, inefficient administration, justice delay tactics, hunger, exploitation, deprivation of basic civic rights, corrupt political, illiterate political system, administration &amp; judiciary system, lack of basic infrastructure, education, health etc… are the major attributes which contribute towards being at backwardness &amp; blocking the way of fairer world.
</t>
  </si>
  <si>
    <t>Anticorruption Business Council of the Kyrgyz Republic</t>
  </si>
  <si>
    <t>ADC KR</t>
  </si>
  <si>
    <t>Sustained and Inclusive Economies, Rule of Law and Governance</t>
  </si>
  <si>
    <t>Served as a partner of the local UNDP Bishkek in conducting analysis and review of corruption sequencies in KR; conducting capacity building trainings for state agencies, civil society and PACs (Public Advisory Boards of the state agencies).</t>
  </si>
  <si>
    <t>Anticorruption Business Council of the Kyrgyz Republic is the non-profit organization aiming at joining efforts of all stakeholders and foreign investors, international donor community, civil society institutions, government agencies and focusing on detecting and eliminating corrupt mechanisms and practices, monitoring and executing public oversight over the government activity vis-à-vis implementation of UN Convention provisions against corruption, State Strategy to Fight against Corruption, and the Plan of Action.</t>
  </si>
  <si>
    <t>Anticorruption Business Council of the Kyrgyz Republic was established in 2009 as an advisory board under the National Agency on Corruption Prevention. In 2011 ADC KR was registered as a non-commercial organization. ADC KR has head office in Bishkek and 7 regional offices throughout the country. ADC KR built partnership with the Parliament, state agencies, business community and CSO on the basis of Memorandum. The ADC Board consists of the nominated representatives from the Parliament, state agencies, business, local and international experts and civil society organizations. ADC KR focuses on rule of law and justice, building inclusive society, ensuring effective and efficient governmental institutions by building partnership with different stakeholders.</t>
  </si>
  <si>
    <t>Bld 114, Chui prospect, room 320 Bishkek Kyrgyzstan 720020</t>
  </si>
  <si>
    <t>www.adc.kg</t>
  </si>
  <si>
    <t>secreatriat.adc@gmail.com</t>
  </si>
  <si>
    <t>+996 559 108 108</t>
  </si>
  <si>
    <t xml:space="preserve">Combatting corruption, good governance, rule of law.
Rule of law, building inclusive society, and ensuring effective public instituions in our country is addressed by various efforts, namely
- Court system reforms
- Public administration reforms at large
- Combatting corruption 
- Ensuring accountable and transparent state and public administration systems
- Inclusion of civil society in decision making processes
</t>
  </si>
  <si>
    <t>Its main activities include (but not limited to):
- Establishing and operationalization of the Anticorruption Platform (Forum) in partnership with the Ministry Economy
- Anticorruption Expertise of Laws and by-laws 
- Analytical Review of corruption practices and risks assessment in energy sector, public finance and mining. 
- Research of anticorruption practices outcomes
- Advocacy
ADC's most recent initiative is SME Investor Attractiveness ("SIA"), aimed at reducing foreign investors exposure to corruption risk in the SME sector. SIA, currently being implemented, has received widespread support from politicians, government agencies and local and international institutions.</t>
  </si>
  <si>
    <t>Nuripa Mukanova</t>
  </si>
  <si>
    <t>Bld 213 Kozhombergenova str. Bishkek</t>
  </si>
  <si>
    <t>secretariat.adc@gmail.com</t>
  </si>
  <si>
    <t>Nuripa Mukanova is the secretary general of the Anticorruption Business Council from the date of its establishment. Nuripa leads the organization.
Nuripa has an extensive experience in public policy analysis and formulation of policy options with specific experiences in public management in general, in corruption combatting in particular. 
Nuripa has a strong capacity to articulate and represent positions of civil society as it is the mandate of the organizations she represents, to articulate and represent views and positions of the civil society to the government, Jogorku Kenesh, and at different side events.</t>
  </si>
  <si>
    <t>Serves as a focal point to conduct review and evaluation of situation of corruption in the country, capacity building trainings for civil servants, CSO and PACs.</t>
  </si>
  <si>
    <t>Sustained and Inclusive Economies, Means of Implementation, Rule of Law and Governance</t>
  </si>
  <si>
    <t>Participation in 2015 Sustainable Development Goals Discussions, contributing to development of recommendations, and commenting, assisting the government and civil society to figure our country post 2015 Sustainable Goals, development of Sustainable Development Goals indicators required for monitoring, assessment and evaluation; implementation of the SDGoals.</t>
  </si>
  <si>
    <t>Durjoy Nari Shangha</t>
  </si>
  <si>
    <t>DNS</t>
  </si>
  <si>
    <t>Poverty Eradication, Food Security and Nutrition/ Sustainable Agriculture, Water and Sanitation, Employment, Decent Work and Social Protection, Youth, Education and Culture, Health and Population Dynamics, Sustained and Inclusive Economies, Human Rights, Regional and Global Governance, Climate Change, Disaster Risk Reduction, Gender Equality and Women's Rights, Rule of Law and Governance, Marginalized population like female sex workers</t>
  </si>
  <si>
    <t xml:space="preserve">• To establish human rights of Marginalized population including sex workers 
• To arrange legal supports for Marginalized population including sex workers
• To establish sex workers professional rights 
• To protect violence against Women and Children and trafficking 
• To protect livelihood security of Urban and Rural Poor especially Women 
• To provide skills among marginalized population including sex workers for their alternative jobs.
</t>
  </si>
  <si>
    <t>Durjoy Nari Shangha (DNS) is a community based organization (CBO) as well as a national NGO working with several sectors and many parts of Bangladesh since 1998 for different vulnerable and marginalized community. DNS working with pioneering role in community development and girl/women empowerment initiatives in collaboration with Government, donors, INGOs, research &amp; academic institutions and civil societies. It has been working with other organizations for advocacy and campaign to establish the human and legal rights, minimizing discrimination and stigma among the vulnerable and marginalized community. DNS also addressing health, nutrition, Family planning, sexual and reproductive health and HIV/AIDS prevention issues. DNS started with its mission for contributing to establish sex workers and their children’s human rights and social justice, recognition of sex work as profession, reducing violence against sex workers, and improving livelihood condition of sex workers.</t>
  </si>
  <si>
    <t>H #102 PC Culture Housing Societies, Shyamoli, Dhaka.-1207</t>
  </si>
  <si>
    <t>durjoy.hiv.program@gmail.com</t>
  </si>
  <si>
    <t>:+88 02 9674029</t>
  </si>
  <si>
    <t>Women, Urban and Rural Poor, Marginalized Population specifically Female sex workers.</t>
  </si>
  <si>
    <t xml:space="preserve">• establish human rights of Marginalized population including sex workers 
• arrange legal supports for Marginalized population including sex workers
• establish sex workers professional rights 
• protect violence against Women and Children and trafficking 
• protect livelihood security of Urban and Rural Poor especially Women 
• provide skills among marginalized population including sex workers for their alternative jobs
• Work on Climate Change and Disaster Risk Reduction
• Ensure appropriate water and sanitation condition of Urban and Rural Poor population 
</t>
  </si>
  <si>
    <t>ASM Enamul Hoque</t>
  </si>
  <si>
    <t>11/6, Tazmahal Road, Mohammadpur, Dhaka 1207, Bangladesh</t>
  </si>
  <si>
    <t>enamasm@gmail.com</t>
  </si>
  <si>
    <t>He is Chief Adviser of Durjoy Nari Shangha (DNS), He is an expert on Social Development and Public Health. He has over 25 years experience on Women and Child development, Empowerment of women including marginalized population, Urban and Rural community development, Climate Change and Disaster Management, Reproductive Health, HIV and AIDS Prevention and Care Support, Women and Child Health. Water and Sanitation and Livelihood Security for Urban and Rural Poor.</t>
  </si>
  <si>
    <t>He has Participated in several meetings organized by UN organizations like UNAIDS, WHO, UNDP, UNFPA and contributed to UN activities on achieving MDGs</t>
  </si>
  <si>
    <t>Poverty Eradication, Food Security and Nutrition/ Sustainable Agriculture, Water and Sanitation, Employment, Decent Work and Social Protection, Youth, Education and Culture, Health and Population Dynamics, Sustained and Inclusive Economies, Macroeconomic Policies, Sustainable Development Financing, Means of Implementation, Global Partnership for Achieving Sustainable Development, Needs of Countries in Special Situations, Human Rights, Regional and Global Governance, Climate Change, Disaster Risk Reduction, Gender Equality and Women's Rights, Rule of Law and Governance</t>
  </si>
  <si>
    <t>He has capacity and willingness to contribute to Regions CSO Engagement with UN System that aimed to enable stronger cross constituency coordination and ensure that voices of all sub-regions of Asia Pacific are heard in intergovernmental processes in regional and global level. He is able to raise the voice of grassroots and peoples' movements to advance development justice that address the inequalities of wealth, power, resources between countries, between rich and poor and between men and women. He is able to represent the women, indigenous peoples, NGO, people with disabilities, people living and affected by HIV, migrants, trade union and workers, local authorities, youth, children and adolescent, urban poor, and climate change South East Asia region.</t>
  </si>
  <si>
    <t>NATIONAL FORUM OF WOMEN WITH DISABILITIES</t>
  </si>
  <si>
    <t>NFWWD</t>
  </si>
  <si>
    <t>Employment, Decent Work and Social Protection, Global Partnership for Achieving Sustainable Development, Needs of Countries in Special Situations, Human Rights, Disaster Risk Reduction, Gender Equality and Women's Rights</t>
  </si>
  <si>
    <t>YES SINCE 2006, REPRESENTING PAKISTAN IN ESCAP MEETINGS, MINISTERIAL CONFERENCES, SOUTH-TO-SOUTH COLLABORATIONS. 
ORGANIZED, SIDE EVENTS ON WOMEN WITH DISABILITIES IN BEIJING +20 REVIEW IN UN ESCAP, BANGKOK AND WITH UN DESA IN NEW YORK, UN HQ. 
ENGAGED AND CONTRIBUTING IN CONFERENCE OF STATE PARTIES ON UNCRPD SINCE 2012</t>
  </si>
  <si>
    <t>To promote the national cooperation (Punjab, Sindh, KPK, Baluchistan and GB) on women with disability related concerns through strengthening and facilitating Disabled People’s Organizations (DPOs) to achieve the mainstreamed implementation of the UNCRPD (UN Convention on the Rights of Persons with Disabilities). To offer expert advice, research, technical cooperation and operational assistance to States, intergovernmental and non-governmental organizations and other stakeholders, in order to build national capacities and facilitate international, regional and bilateral cooperation on the concerns of women with disabilities.
To contribute to the development of DPOs through research, dialogue, design and implementation of gender-related programmes aimed at maximizing women with disabilities leadership.
To be a primary reference point for women with disabilities information, research, best practices, data collection, compatibility and sharing.
To promote, facilitate and support national debate and dialogue on rights of women with disabilities, to advance understanding of the opportunities and challenges it presents, the identification and development of effective policies for addressing those challenges and to identify comprehensive approaches and measures for advancing international cooperation.
To participate in coordinated plans in the context of CBID and IL Networks in the disability movement</t>
  </si>
  <si>
    <t>National Forum of Women with Disabilities (NFWWD) is a National Network of Disabled People’s Organizations (DPOs) like-minded governmental and non-governmental local and International Organizations that include mainstreaming of women with disabilities in their mandate. Established in 2009 To ensure full and equal inclusion and participation of women with disabilities in the development process, dynamic and effective strategies for the promotion and empowerment of women with disabilities all over the country and will be adopted international forum through developing a cooperation mechanism.</t>
  </si>
  <si>
    <t>HOUSE 15, MAIN DOUBLE ROAD , G-11/2 ISLAMABAD</t>
  </si>
  <si>
    <t>WWW.NFWWD.ORG</t>
  </si>
  <si>
    <t>nfwwd.pk@gmail.com</t>
  </si>
  <si>
    <t>NFWWD envisions a just and inclusive society, where women with disabilities live with dignity, respect, and equality.
MISSION:
Empowering women with disabilities through policy reforms and advocacy</t>
  </si>
  <si>
    <t>Trainings, building capacities of women with disabilities and key disability and gender stakeholders 
Peer-Support Groups 
Empowerment
Leadership Conference on National and Local Levels 
Policy level advocacy</t>
  </si>
  <si>
    <t>ABIA AKRAM</t>
  </si>
  <si>
    <t>HOUSE 48, STREET 87, G-13/1 ISLAMABAD</t>
  </si>
  <si>
    <t>abia.akram@gmail.com</t>
  </si>
  <si>
    <t xml:space="preserve">ABIA AKRAM
Chief Executive Officer 
National Forum of Women with Disabilities (NFWWD)
Director Projects 
Special Talent Exchange Program (STEP)
With a personal experience of physical disability, I have been engaged in the activities of Disability Movement since 1997. In the struggle of giving voice to women with disabilities, I have been lobbying with parliamentarians, lobbying with UN High Level Representatives from the International Disability Alliance, conducting leadership trainings, established National Forum of Women with Disabilities, Independent living Centre with Special Talent Exchange Program (STEP), Ageing and Disability Task Force, Commonwealth Young Disabled People’ Forum, Global Network of Emerging Young Women DPI and recently assigned the responsibility as Global Chair, Global Youth Council UNICEF-NY, Co-Coordinator, Asia Pacific Women with Disabilities United and Coordinator, South Asia Disability and Development Initiative (SADDI) Project. 
At the same time she acquired British Council’s Chevening Scholarship and done her post-graduation in Gender and International Development from the University of Warwick, UK, to envision the leadership role of women with disabilities and learn the practical strategies to implement the legislation, particularly UN Convention on the Rights of Persons with Disabilities in diversified environment.
Being a member of Beijing +20 Review Committee member, she is highlighting the concerns of women with disabilities in global agenda and also participated in the United Nations Conference of the State Parties, High-Level Stakeholders Conference on Disability and Unicef Global Partnership on Children with Disabilities held in UN New York 2012-2014.
Through her work she saw the stark contrast between her home life where her parents were encouraging and supportive, to those of other women with disabilities who are forced to stay in the home without social interaction.
</t>
  </si>
  <si>
    <t xml:space="preserve">2014:
 Participated in Advocacy Work organized by International Disability Alliance December New York 2015 
 Participated in State Parties conference and Global Partnership of Children with Disabilities 9-13 June 2014 New York, USA
 Conducted workshop on Inclusion of Women with Disabilities in Development in Asia Pacific Feminist Forum Chang Mai, Thai land 
 Coordinated the US Pakistan Leadership Exchange Program of Women with Disabilities 7- 22 May 2014, Oregon USA
 Meeting on Gender Mainstreaming organized by British Council, April 2014 , London, UK
 Study Tour on School Partnership, Connecting Classrooms, March 2014 Glasgow, UK
2013:
 Participated in State parties meeting USA, New York
 Participated in Post MDGs meeting on disability and development, Brussels, Belgium 
 Coordinated Leadership Exchange program on Disability, USA, Oregon 
 High level meeting of Persons with Disabilities on U headquarters USA, New York
 Participated in Active Citizen training of Facilitators, London, UK
 Global Dialogue on Higher Education, Dubai, UAE
 Training of APWLD, Dhaka, Bangladesh 
2012:
 2nd Asia Pacific conference on CBR, Philippines
 Presented paper on DRR in Shafaallah forum, Qatar 
 Participated in State Parties conference USA, New York
 Presented paper on inclusive education, UK, 
 Participated in conference organized by DPI, Korea 
2011:
 Represented Asia Pacific in Asia Pacific Regional Consultation with UN Special Repporteur on Violence against Women organized by Asia Pacific Forum of Women Law and Development, the Multiple Forms of Women Equality in Kola Lumpur, Malaysia 11 – 12 January 2011 
2010:
 Presented paper on Role of women with disabilities and older women in Inclusive development, at Asia pacific Community Based Rehabilitation Convention in Kola Lumpur, Malaysia on 13 - 16 November, 2010
 Attended High-Level Consultation Meeting on Child Friendly Inclusive Education, Islamabad 2-3 November, 2010
 Attended, Expert Group Meeting, second session in UNESCAP, in Bangkok, Thailand 19-21 October, 2010
 Presented paper on Women and Human Rights, at DRTAP held in Bangkok, Thailand 22 October, 2010 
 Conducted Training of Trainers for Asia Pacific Country representatives in Asia Pacific Center on Disability (APCD), Bangkok Thailand in August 2010 
 Organized and presented paper in South-Asia Leadership Conference, with APCD and South Asia Disability Forum- Islamabad, in August 2010 
 Attended South-to-South UNESCAP Expert Group Meeting in Bangkok Thailand, August 2010
 Represented Pakistan in Regional Events towards the new Decade on the Rights of Persons with Disabilities in Bangkok, Thailand June 2010
 Acquired scholarship from Asia Pacific Network of Independent Living (APNIL) as first Global IL internship program in Tokyo Japan February 2010 
2009:
 Represented HI - Pakistan in 1st Asia Pacific CBR Congress, Thailand Bangkok February 2009 
 Conducted First Leadership Training on Disability with Telenor Pakistan in Islamabad, August 2009
 Conducted Training on Gender Equality organized by UN Gencap Gender Task Force Group in Islamabad, 2009
2008:
 Represented Pakistan in Common Wealth Young Disabled Persons meeting, United Kingdom, March 2008 
 Four weeks extensive training on Community Based Rehabilitation in Islamabad organized by 
Handicap International, Islamabad, March 2008
 Attended Training on Social Mobilization organized by Handicap International with National Rural Support Program 2008
 Training on Sub – Grants organized by Handicap International, 2008
2007
 Presented paper on South to South Collaboration in UNESCAP, Bangkok, Thailand, 2007
 Training of Trainers (TOT) organized by Handicap International
 Training on Project Monitoring and Evaluation from Katmandu, Nepal organized by Handicap International in 2007 
2006
 Ten Days Refresher Training on Independent Living from APCD, Bangkok, Thailand in 2006
 Twenty days Managerial Course on Independent Living and Peer Counseling, Asia Pacific Centre on Disability, Bangkok, Thailand in 2006. 
 Training on Peer Counseling by Asia Pacific Centre for Disabilities (APCD) in 2006
 Training on Library Management conducted by National Rural Support Program, 2006
 Training on good practices and lesson learnt organized by Handicap International
 Capacity Building of Self Help Organizations working on Disability , CBSHOD-Pakistan by JICA, APCD in 2005
</t>
  </si>
  <si>
    <t>Employment, Decent Work and Social Protection, Youth, Education and Culture, Sustained and Inclusive Economies, Means of Implementation, Global Partnership for Achieving Sustainable Development, Needs of Countries in Special Situations, Human Rights, Disaster Risk Reduction, Gender Equality and Women's Rights</t>
  </si>
  <si>
    <t xml:space="preserve">
• To reflect on the impact of the SDGs on women with disabilities.
• To explore regional mechanisms to engage women with disabilities as agents of change and decision makers in the global agenda.
• To push for a decision to include Women Leaders with Disabilities in positions of leadership within international, regional and national institutions for better action on gender and disability related SDGs
In the future it will be imperative to get representation in international institutions, parliaments, local bodies, and board of governors, corporate staff and that too with special affirmative action for women with disabilities. Their ambit of influence should also not just be limited to disability but all other sectors and areas because they can and should be seen as a group that represents a critical vulnerable group not just within the disability domain but within the gender domain also.
Increasing women with disabilities’ capacity to participate in decision-making and leadership
</t>
  </si>
  <si>
    <t>Centre for Environment and Development</t>
  </si>
  <si>
    <t>CED</t>
  </si>
  <si>
    <t>Poverty Eradication, Food Security and Nutrition/ Sustainable Agriculture, Water and Sanitation, Employment, Decent Work and Social Protection, Youth, Education and Culture, Health and Population Dynamics, Sustained and Inclusive Economies, Macroeconomic Policies, Energy, Sustainable Development Financing, Means of Implementation, Global Partnership for Achieving Sustainable Development, Human Rights, Regional and Global Governance, Sustainable Cities and Human Settlement, Sustainable Transport, Sustainable Consumption and Production (Including Chemical and Waste), Climate Change, Disaster Risk Reduction, Oceans and Seas, Forests and Biodiversity, Gender Equality and Women's Rights, Conflict Prevention, Post Conflict Peace Building and the Promotion of Durable Peace, Rule of Law and Governance</t>
  </si>
  <si>
    <t>ECOSOC, CSD Roster, UNFCCC</t>
  </si>
  <si>
    <t>UNCED 1992
WSSD 2002
Rio+20 2012
APFSD 2014</t>
  </si>
  <si>
    <t xml:space="preserve">To operate as a think tank &amp; concept builder, research &amp; policy institute, watchdog group, campaigner, and disseminator of information at local, national and international levels. 
</t>
  </si>
  <si>
    <t xml:space="preserve">Centre for Environment and Development (CED) was established in 1993 and has been legally incorporated since 1998 as a non-profit making Non-Governmental Organization.
</t>
  </si>
  <si>
    <t>253/10, Stanley Thilakaratne Mawatha, Nugegoda, Sri Lanka</t>
  </si>
  <si>
    <t xml:space="preserve">http://centreforenvironmentdevelopment.blogspot.com/ </t>
  </si>
  <si>
    <t>uchita@sltnet.lk</t>
  </si>
  <si>
    <t>To create a Better World with a focus on Sustainable Development and Social Justice.</t>
  </si>
  <si>
    <t>CED is based in Sri Lanka and works intensely in Asia, networking intimately with other regions and contributing regularly at leading international events on sustainability, climate change and social justice. Currently CED works on issues related to sustainable consumption &amp; production, climate sustainability policy &amp; partnerships, green economy and sustainable development governance, community empowerment &amp; poverty eradication, consumer protection &amp; social justice, and corporate sustainability &amp; social responsibility, and other related issues.</t>
  </si>
  <si>
    <t>UCHITA DE ZOYSA</t>
  </si>
  <si>
    <t>253/10</t>
  </si>
  <si>
    <t>Executive Director of the Centre for Environment and Development and Initiator and Global Facilitator of the Peoples Sustainability Treaties</t>
  </si>
  <si>
    <t>UNCED 1992
WSSD 2002
UNCSD 2012
APFSD 2014</t>
  </si>
  <si>
    <t>Poverty Eradication, Food Security and Nutrition/ Sustainable Agriculture, Employment, Decent Work and Social Protection, Youth, Education and Culture, Sustained and Inclusive Economies, Macroeconomic Policies, Sustainable Development Financing, Means of Implementation, Global Partnership for Achieving Sustainable Development, Regional and Global Governance,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Rule of Law and Governance</t>
  </si>
  <si>
    <t>One of the main design architects of the RCEM</t>
  </si>
  <si>
    <t>Concern for Environmental Development And Research</t>
  </si>
  <si>
    <t>CEDAR</t>
  </si>
  <si>
    <t>Poverty Eradication, Food Security and Nutrition/ Sustainable Agriculture, Sustainable Development Financing, Gender Equality and Women's Rights, Rule of Law and Governance</t>
  </si>
  <si>
    <t>Attended the informal interactive hearings with non-governmental organizations, civil society organisations and the private sector, being held on 15 July 2013 at the United Nations in New York.</t>
  </si>
  <si>
    <t>CEDAR has three core objectives- freedom from poverty, freedom from ignorance and freedom from oppression.</t>
  </si>
  <si>
    <t xml:space="preserve">Since 1989, some University Post-graduate intimates established Concern for Environmental Development And Research (CEDAR), which makes difference all the way. This is exclusively involved for the progress of humankind. It is an independent, non-partisan, non-profit, non-government development organization registered under the Societies Act and Foreign Donation Registration Act of Bangladesh.
CEDAR is the first in Bangladesh to initiate intervention program for preventing HIV/AIDS in particular of truckers (transport workers) community. On behalf of the local NGOs in the country, we are also the first to have been started a web-based fight to corruption and mal-governance. 
Experience of CEDAR revealed that development is a matter of across-the-board and the process of development should start with holistic approach and integrated way. Besides, all the cross-cutting issues related to any development should be addressed to make it be meaningful and sustainable. 
CEDAR has been executing Poverty Alleviation, Education (Non-Formal), Mother and Child Health, HIV/AIDS Prevention &amp; Control, Good Governance and Human Rights Program with the financial assistance from GOB, Local and Foreign donors. 
</t>
  </si>
  <si>
    <t>768 Satmasjid Road, Dhanmondi R/A, Dhaka- 1209, Bangladesh</t>
  </si>
  <si>
    <t>www.cedarbd.org</t>
  </si>
  <si>
    <t>cedarbangladesh@gmail.com</t>
  </si>
  <si>
    <t xml:space="preserve">1. Social Justice and Governance
• Promoting good governance, accountability and transparency 
• Strengthening and supporting civil society organizations 
• Promoting minority rights and fight against exclusion 
• Cultural exchange and Peace-building
• Experience-sharing Networks
2. HIV/AIDS
• Awareness creation on the risk-factors for infecting HIV/STIs
• Prevention education and awareness building 
• Providing care and support for people living with HIV and AIDS 
• Supporting orphans and vulnerable groups
3. Campaign for Quality Education
• Promotes and catalyses universal education among underprivileged children
• Achieving 100% universal access, enrollment, retention and quality education for all
• Promoting girl child education 
• Capacitating teachers to be effective as facilitators of learning 
• Promoting the culture of reading 
• Equipping children with skills for life 
• Providing conducive learning environment 
• Community participation that supports learning 
• Improving the quality of primary &amp; secondary education, particularly in math, science and English.
• Intervention support in student’s health
• Advocacy for quality education 
4. Secure Livelihoods and Enterprise development
• Promoting income generation activities by providing micro-credit to disadvantaged in particular of rural women 
• Supporting enterprise development where it provides livelihood opportunities for disadvantaged people
• Appropriate technology and ICT for livelihoods 
• Promoting resource conservation
• Building the capacity of organizations through management training, advocacy and networking support
5. Health and Social Well-being 
• Advocacy for Patient rights and Health for All
• Intervention in Arsenic problem 
• Delivering health and social services, particularly in community settings 
• Addressing causes of ill health, including sanitation and drinking water supply 
• Promoting health and health education
• Promoting Health Insurance and raise social capital 
• Access specialized medical services through Tele medicine 
6. Disability 
• Promoting independence for people with disabilities and their families through child development, education, daily living skills, mobility assistance and employment training 
• Increasing opportunities for people with disabilities to participate fully in society by strengthening the capacity of social service organizations
</t>
  </si>
  <si>
    <t xml:space="preserve">Present Activities:
1. Micro-credit Operation and Micro-enterprise Development
CEDAR is one of the prosperous and potential micro-credit practitioners in Bangladesh and also the member of Micro-credit Summit Campaign, USA and regularly submits its Institutional Action Plan (IAP) to the Summit. CEDAR started micro-credit operation for implementing income generation activities since May of 1996 and the growth rate of the program has been increasing day by day. CEDAR is the partner organization of Palli Karma-Sahayak Foundation (PKSF). At present, this program has been running with financial assistance of PKSF. More than 8,000 beneficiaries under 9 branch offices have currently been operating credit facilities for the underprivileged with special emphasis on women empowerment. More than 95% of the beneficiaries are women. One Coordinator, one Internal Auditor, three Program Monitors, nine Branch Mangers, nine Accountants and thirty-nine Program Organizers and other support staffs are involved at field level in this program. This program has been implementing under 4 districts such as Dhaka, Gazipur, Narshindi and Narayanganj of their 1 thana and 9 Upazilas respectively as Uttara, Tongi, Kaliganj, Palash, Araihazar, Rupganj, Narayanganj Sadar, Bondor and Sonargaon. CEDAR has been also working out for its horizontal expansion at Shariatpur and Munshiganj district. 
2. ENRICH Project
The elaboration of ENRICH is Enhancing Resources and Increasing Capacities of Poor Households towards Elimination of their Poverty. This project aims at providing health, nutrition and education support service to underprivileged community in Araihazar upazila under Narayanganj district. It is assisted in both technical and financial by the apex-body of the micro-credit practitioner named Palli Karma-Sahayak Foundation (PKSF). It has started since July 2014 and has been continuing to till today. A total number of 36000 inhabitants have been given the service at 35 learning centers.
3. Safe Migration for Bangladeshi Workers
This is targeted the rural people who intends to go to abroad to be engaged in foreign job market. Before going to abroad they need to have some information particularly health seeking issues, remittance sending etc. Aiming at these issues we are working among rural people of Munshiganj district. At present, we have10,800 numbers of workers who have been provided services in relation to safe migration. BRAC assists financially to implement the project. It has started from 2014 and has been continuing to till today.
Completed Activities:
• Non-formal Education for the illiterates with special emphasis on hard to reach urban working children 
• HIV/AIDS Prevention Programs among transport workers, sexually vulnerable female, transgender, heroin smokers, IDUs and their allied communities.
• Promoting good governance and anti corruption issues
• Maternal Child Health and Family Planning for the eligible couple at rural areas
• Providing Skill Development Training for the unemployed youths
• Providing Safe Drinking Water and Sanitation through establishing Grameen Sanitation Center
</t>
  </si>
  <si>
    <t>Md. Shafiqul Alam</t>
  </si>
  <si>
    <t>768 Satmasjid Road, Dhanmondi, Dhaka, Bangladesh</t>
  </si>
  <si>
    <t>shafiqxalam@gmail.com</t>
  </si>
  <si>
    <t>He is the Executive Director.</t>
  </si>
  <si>
    <t>Poverty Eradication, Food Security and Nutrition/ Sustainable Agriculture, Sustainable Development Financing, Rule of Law and Governance</t>
  </si>
  <si>
    <t>Paper or poster presentation regarding sustainable development.</t>
  </si>
  <si>
    <t>UN Women - United Nations Entity for Gender Equality and the Empowerment of Women</t>
  </si>
  <si>
    <t>UN Women</t>
  </si>
  <si>
    <t>Gender Equality and Women's Rights, Conflict Prevention, Post Conflict Peace Building and the Promotion of Durable Peace, Rule of Law and Governance</t>
  </si>
  <si>
    <t>I am working with United Nations (UN Women) in Nepal. But I haven't got opportunities to participate in UN Meetings.</t>
  </si>
  <si>
    <t xml:space="preserve">The key objectives of UN Women are:
1) To support inter-governmental bodies such as the Commission on the Status of Women, in their formulation of policies, global standards and norms;
2) To help Member States to implement these standards, standing ready to provide suitable technical and financial support to those countries that request it and to forge effective partnerships with civil society and;
3) To enable Member States to hold the UN system accountable for its own commitments on gender equality, including regular monitoring of system-wide progress.
</t>
  </si>
  <si>
    <t>UN Women is mandated to be a lead driver and lead voice advocating for gender equality and women’s empowerment globally. It is a dynamic and strong champion for women and girls, providing them with a powerful voice at the global, regional and local levels.</t>
  </si>
  <si>
    <t>House No. KA1/333, Thapathali Heights Kathmandu, Nepal</t>
  </si>
  <si>
    <t>http://www.un.org.np/unwomen</t>
  </si>
  <si>
    <t>registry.nepal@unwomen.org</t>
  </si>
  <si>
    <t>977 01 4255110/4216028/4100568</t>
  </si>
  <si>
    <t>Fax: 977 01 4247265</t>
  </si>
  <si>
    <t>UN Women works with UN partners at the regional and country levels to ensure that demand for technical expertise from national partners and regional organizations are met. At the country level, it provides technical and financial support to national partners, helping them to develop the ability to address their priority challenges. UN Women supports UN Country Teams to strengthen and coordinate action on gender equality. It will enhance, not replace, efforts by other parts of the UN system, which will continue to have responsibility to work for gender equality and women’s empowerment in their areas of expertise.</t>
  </si>
  <si>
    <t>UN Women in Nepal, will focus on the following key activities.
1. Violence against women
2. Peace and security
3. Leadership and Participation
4. Economic Empowerment
5. National planning and budget</t>
  </si>
  <si>
    <t>Kopila Thapa</t>
  </si>
  <si>
    <t>UN Women Field Office, Silgadhi, Doti C/O Women and Children Office</t>
  </si>
  <si>
    <t>kopila07@gmail.com</t>
  </si>
  <si>
    <t>977 01 4247265</t>
  </si>
  <si>
    <t>Ms. Kopila Thapa is working with UN Women Nepal as a Filed project Officer since March 2014 for the Strengthening Implementation of Women, Peace and Security Agenda in Nepal (SIWPSAN): Towards implementation of the National Action Plan on UNSCRs 1325 and 1820 Project with UN Women, Nepal. Professionally, she has around 12 years working experience in the field of Women and Girls with focusing on Gender Equality and Women Empowerment with different target groups (Conflict affected women, HIV positive women, Female Sex Workers, Women with Disability and LGBTI Rights)
Academically, I has completed Master Degree in ‘Gender and Development Studies (M.Sc.)’ from Asian Institute of Technology (AIT) from Bangkok Thailand and ‘Master in Business Administration (MBA)’ from Tribhuvan University, Kathmandu Nepal.</t>
  </si>
  <si>
    <t>Kopila worked with United Nations High Commissioner for Refugee (UNHCR) in Nepal from July 2008 to May 2010. She involved in different capacities for the resettlement process of Bhutanese Refugee in other countries. She worked for around two years in the Durable Solution Unit (DS Unit) under the contract of National United Nations Volunteer (NUNV). She was responsible for administrative and camp management scheduling of around 30 case workers (staff) in UNHCR, Nepal.</t>
  </si>
  <si>
    <t>Gender Equality and Women's Rights, Conflict Prevention, Post Conflict Peace Building and the Promotion of Durable Peace</t>
  </si>
  <si>
    <t>Experience sharing from the field level with focusing on Gender Equality and Women's Right, women participation on peace process in local level in the contest of Nepal</t>
  </si>
  <si>
    <t>Public Fund "Legal Perspective"</t>
  </si>
  <si>
    <t>PF "Legal Perspective"</t>
  </si>
  <si>
    <t>Poverty Eradication, Youth, Education and Culture, Sustainable Development Financing, Global Partnership for Achieving Sustainable Development, Human Rights, Conflict Prevention, Post Conflict Peace Building and the Promotion of Durable Peace, Rule of Law and Governance</t>
  </si>
  <si>
    <t>No experience</t>
  </si>
  <si>
    <t>Promoting human rights and freedoms through legal education of citizens, assistance in restoration of violated rights, and promoting the improvement of legislation in the field of human and civil rights.</t>
  </si>
  <si>
    <t>Public Foundation "Legal Perspective" was established on 1 March 2011 as a result of the initiative of the Uzbek and Kyrgyz (Kyrgyz citizens) lawyers after the interethnic clash between Uzbeks and Kyrgyz in June 2010. The main purpose of the organization is to protect human rights and legal aid for early prevention of conflicts.</t>
  </si>
  <si>
    <t>723510, Kyrgyz Republic, Osh city, Michurina street 21</t>
  </si>
  <si>
    <t>http://www.facebook.com/legalperspective http://legalp.kloop.kg/</t>
  </si>
  <si>
    <t>legalperspective.kyrgyzstan@gmail.com sulayman.lp@gmail.com</t>
  </si>
  <si>
    <t>+996322250126; +996778927838; +996558927838</t>
  </si>
  <si>
    <t>Youth, children, teenagers, small entrepreneurs, NGOs</t>
  </si>
  <si>
    <t>Advocacy campaigns, civic education, legal assistance, analytics</t>
  </si>
  <si>
    <t>Farida Abdylaeva</t>
  </si>
  <si>
    <t>Kyrgyz Republic, Bishkek city, Alamedin-1 micridistrict, 38-94</t>
  </si>
  <si>
    <t>faridaon@gmail.com</t>
  </si>
  <si>
    <t>+996 709 815052; +996 550 815052</t>
  </si>
  <si>
    <t>-Projects Coordinator of the PF "Legal Perspective".
-Central Asian Sub-Regional Coordinator of Civic Society.
Organizations Partnership for Effective Development (CPDE).
-PhD of Political Sciences.</t>
  </si>
  <si>
    <t>No experiance</t>
  </si>
  <si>
    <t>Youth, Education and Culture, Sustainable Development Financing, Global Partnership for Achieving Sustainable Development, Human Rights, Conflict Prevention, Post Conflict Peace Building and the Promotion of Durable Peace</t>
  </si>
  <si>
    <t>Mobilization, activation of the Central Asian partners in a frame of CPDE, designing and developing research, preparation of presentations on various topics</t>
  </si>
  <si>
    <t>KRITIKA womens campaign for social cultural transformation</t>
  </si>
  <si>
    <t>KRITIKA</t>
  </si>
  <si>
    <t>Human Rights, Gender Equality and Women's Rights, Cultural transformation</t>
  </si>
  <si>
    <t>APWLD</t>
  </si>
  <si>
    <t xml:space="preserve">• To advocate through cultural program (songs, dance, drama ) for the elimination of gender based violence against women to protect and promote their rights
• To raise awareness of women's human rights and issues across all section of society including their families, community and the state (GO, private sectors, media and civil society)
• To empower women by increasing their capacity , self-esteem and association
</t>
  </si>
  <si>
    <t>KRITIKA Womens Campaign for social cultural transformation is a National level only one organization. The organization has been raising women's common concern, voices and develop collective action in General and women from Marginalized communities, areas and groups in particular, thus women, third gender, working in different issues related with their life, livelihood, rights, identity and culture at grassroots level.</t>
  </si>
  <si>
    <t>Kalopul, Kathmandu</t>
  </si>
  <si>
    <t>kritikacampaign13@gmail.com</t>
  </si>
  <si>
    <t xml:space="preserve">As this campaign of raising awareness on the rights of women through cultural programme. KRITIKA Campaign has been initiated by the group of women working for the rights of women with the different capacity such as dance, song, acting, compose music, write a script on drama etc. Collective actions for social justice, speaking out for equality are ingrained values of this campaign. It is very necessary to look women's issue taking care of intersectional with class, caste and geographical location, disability &amp; sexual minority through the campaigns activities. The campaign focused on different issues related with women's life, livelihood, land, Natural resources rights, security, identity, discrimination, violence, health, housing, political participation, self representation, culture and other issues throughout the country.
</t>
  </si>
  <si>
    <t xml:space="preserve">KRITIKA will play effective leadership role to end all kinds of violations exploitation against women and to enable them to access the justice in equal basis through awareness rising.
KRITIKA seeks to address the following issues:
a. Violation against women and their exploitation because of stereotype role assignment to them
b. Access to Justice and Rehabilitation for those are conflict victims
c. Self-esteem and capacity for defending their rights
</t>
  </si>
  <si>
    <t>RATNA DEVI GURUNG</t>
  </si>
  <si>
    <t>Morang District, Nepal</t>
  </si>
  <si>
    <t>madhugurung9@gmail.com</t>
  </si>
  <si>
    <t>I have been working since 1988 in this sectors through the singing, writing scrkip, advocating as an activities. Also coordinating with the diffrient womens organizations, youth groups &amp; people with disabilities group for the rights of women as well as marganizational group.</t>
  </si>
  <si>
    <t>Still womens issues is not focusing as a human rights. So womens reproductive health issues, housing rights, education, economic empowerment as well as political participation most be discussin for the include in post 2015.</t>
  </si>
  <si>
    <t>Sathi All for Partnerships</t>
  </si>
  <si>
    <t>SAFP</t>
  </si>
  <si>
    <t>Food Security and Nutrition/ Sustainable Agriculture, Employment, Decent Work and Social Protection, Global Partnership for Achieving Sustainable Development, Sustainable Cities and Human Settlement, Gender Equality and Women's Rights, Mental Health, Domestic Workers</t>
  </si>
  <si>
    <t>Habitat International Coalition on Women and Shelter, India Coalition for Child Rights, Women Major Group</t>
  </si>
  <si>
    <t xml:space="preserve">SAFP has attended around 20 UN meetings that were convened for Beijing plus 10, CEDAW and Committee for Economic Social and Cultural Rights. These meetings were convened by the UN, ESCAP office Bangkok, FAO, UN ODC, UN Women and UN Habitat. SAFP participated in setting up the agenda and follow up commitments of the states to UN instruments under the MDGs. SAFP has attended around 20 UN meetings that were convened for Beijing plus 10, CEDAW and Committee for Economic Social and Cultural Rights. These meetings were convened by the UN, ESCAP office Bangkok, FAO, UN ODC, UN Women and UN Habitat. SAFP participated in setting up the agenda and follow up commitments of the states to UN instruments under the MDGs. Additionally SAFP has published and co authored 2 Fact-finding reports on rehabilitation and 5 alternate reports for CESCR, CEDAW and CRC. This includes:
2013 SAFP in collaboration with Ministry of women and Child Government of India completed UN Women funded research on Dalit Women and Resources: access to schemes. 
2012 Conference presentation Seoul, Korea on MDG 7 –To Ensure Environmental Sustainability: Is India successful in integrating the principles of sustainable development into country policies and programs. 
2011 Women and the Democratic Management of Peace and Resources: Strategies for Palestinian women’s access to justice. For Land conference 2011, Ramallah. 
2011 Full paper presentation at World Bank, Washington on Women Resource Zone : A sustainable approach to governance,
2012- 2010 Research report : Gender and inclusion in work of urban local bodies for IPE Global/DFID 2009-2013 Research report : Food and Water Security Coalition in India 
2008 Women and planning : lobby document for World Urban Forum IV in Nanjing, China 2007 Training module on lobby techniques and advocacy for IPAC 
2007 Revitalising Communities through Women Resource Right Agenda launched at WSF, Kenya. 
2007 Tribal women’s resource rights a CWLR and GLRF study 
2006 Study on Women's space in city master plans launched at the World Urban Forum Canada 
2006 Conference presentation- Implementing Land Rights for Women for ICARD Porto Alegre, Brazil.
</t>
  </si>
  <si>
    <t>Sathi all for Partnerships (SAFP) is a non-profit organization working on two critical themes (i) woman’s access to resources and (ii) well-being especially of those with psycho social disorders to live a life with dignity. It is SAFP’s objective to promote and find solutions for a safe, caring and inclusive community to achieve a sense of physical and mental well-being. A special focus is given vulnerable groups of women such as elderly, disabled and any excluded groups within a given community. Children, adults and the old already have their own specific issues related to inclusion and safety and security in the areas where they stay, where they are trained and educated and where they work.</t>
  </si>
  <si>
    <t>Since 2004 SAFP has developed and implemented collaborative initiatives in women’s empowerment, resource rights, research, training and child rights to address urban disadvantage and exclusion. SAFP is an industry leader on inclusion of gender based spatial planning for sustainable urban development that promotes a gendered understanding of designing space for work and community living. Over the last decade our thematic work on women’s livelihood and resource rights has advanced considerably. SAFP is working towards creating caring, gender just and responsible neighborhoods through capabilities improvement (at leadership and community levels); readily accessible support services; promotion of safe and healthy homes and public spaces; and use commercial and financial activities for wellbeing of all. Through collaborative efforts and partnerships with other players and stakeholders, SAFP works across sectors to address exclusion and violence experienced by women in urban, rural and remote communities. SAFP has experience of working with women and men on gender equality issues and plays an active role in articulation of workers and those troubled with mental health issues.</t>
  </si>
  <si>
    <t>E09 Anand Lok Mayur Vihar Phase I New Delhi 1100091 India</t>
  </si>
  <si>
    <t>www.sathiallforpartnerships.org</t>
  </si>
  <si>
    <t>sathiallforpartnerships@gmail.com</t>
  </si>
  <si>
    <t>011 91 22750914</t>
  </si>
  <si>
    <t xml:space="preserve">SAFP advocates for women and resource rights, housing rights, child rights, migrant workers rights and food security. We enable greater participation of disenfranchised populations and communities by: 
- creating awareness about economic, social and cultural rights
- conduct leadership and capacity building in gender inclusion
- foster partnerships to advocate for solutions
- lobby with executive, judiciary and legislative institutions for sustainable development.
</t>
  </si>
  <si>
    <t xml:space="preserve">Over the last decade SAFP has advocated and researched on resource rights, housing rights, child rights, migrant workers rights and food security. We believe that each person has the power to change their circumstances and when they do get to doing so, others come to co create the change. SAFP has developed training and organized over 100 capacity building events for state and national political leaders, state planning commissions and central ministries on inclusive programming for poverty reduction through water and food security. SAFP Board Members are represented on the board of 6 women, migrant workers and child rights networks, Steering Committee Member Food and Water Security coalition, India and World Urban Campaign of UN Habitat within the Asia Pacific Region, Member Sexual Harassment Committee- Computer Auditor General India, Ministry of Food Government of India.
SAFP has promoted initiatives relevant to local context encouraging communities to participate and construct indicators towards realisation of their rights while understanding their responsibilities. Further work with Indigenous women, Dalit women and Muslim women in urban and rural localities has resulted in designing a framework to access services and space in their immediate spatial setting. We have been implementing neighbourhood designs which take into account the local community (including women, the elderly, persons with special needs and children) needs and rights. Infrastructure and design suggestions which would improve women’s lives while allowing them to access and manage land as well as livelihood resources are incorporated through culture-appropriate pilot urban design. Special attention has been given to poorer and marginalized neighbourhoods. SAFP has been using this as lobbying tools to request support from local authorities and have advocated the same at national and international forums. 
</t>
  </si>
  <si>
    <t>Sunita Kotnala</t>
  </si>
  <si>
    <t>25 Mallard Drive</t>
  </si>
  <si>
    <t>sunitakot.5@gmail.com</t>
  </si>
  <si>
    <t>61 2 88349055</t>
  </si>
  <si>
    <t>Sunita Kotnala is a social policy and international development consultant with significant experience in violence prevention programs. Her experience extends over healthcare, child protection, gender based violence and multicultural service delivery within the Australian Government agencies and international organisations such as the World Bank. She currently supports Sathi All for Partnerships (SAFP) team to improve governance and impact of projects related to gender based violence and inclusive social development programs in disability and mental health. She is also the Regional Coordinator for Asia, VAW initiative, Carr Centre for Human Rights, Harvard Kennedy School of Government and is managing community transport safety program</t>
  </si>
  <si>
    <t>Sunita has worked with the World Bank and provided secretarial support to interagency reference groups and high level departmental and inter- governmental implementation groups. She provides technical support to CSOs in managing the development of strategic purchasing and contestable funding arrangements for funding of NGO health providers in areas such as aged care, chronic care, drug and alcohol, HIV/AIDS and infant and maternal health. She has represented, researched and advocated on behalf of SAFP at different forums including the Women Major Group. She is an active participant and member of the ACUNS.</t>
  </si>
  <si>
    <t>Employment, Decent Work and Social Protection, Global Partnership for Achieving Sustainable Development, Human Rights, Regional and Global Governance, Sustainable Cities and Human Settlement, Gender Equality and Women's Rights, Rule of Law and Governance</t>
  </si>
  <si>
    <t>Sunita brings with her a comprehensive understanding and demonstrated experince of working within governments, CSOs and INGOs within the Asia Pacific region from multi country perspective- Australia, Kyrgistan, Afghanistan, India, Mongolia, China, Singapore and other countries of the East and South East Asia. She has demonstrated expertise in developing and supporting practical, results- oriented linkages to address interdisciplinary development issues in gender equality, resource rights, livelihoods and inclusive social development. She is proficiency in providing strategic advice and project management to formulate, lead, implement, monitor and evaluate processes in healthcare, child protection, gender based violence and multicultural policing for vulnerable groups. Her expertise in developing urban services for the poor and violence prevention to address and reduce homelessness and shelter would be of great value to process.</t>
  </si>
  <si>
    <t>Pakistan Kissan Mazdoor Tehreek</t>
  </si>
  <si>
    <t>PKMT</t>
  </si>
  <si>
    <t>Food Security and Nutrition/ Sustainable Agriculture, Human Rights, Climate Change, Forests and Biodiversity</t>
  </si>
  <si>
    <t>Pakistan Kissan Mazdoor Tehreek (PKMT) formed in 2008. It is a national mass-based movement and has no opportunity to engage with UN meeting s in the past.</t>
  </si>
  <si>
    <t xml:space="preserve">The main objectives of PKMT is to organize and mobilize rural communities particularly women and minorities. 
</t>
  </si>
  <si>
    <t xml:space="preserve">After a series of political education program all over Pakistan, a member-ship based alliance was launched called Pakistan Kissan Mazdoor Tehreek. The organization has a 40 member core group represented from its entire membership of small and landless farmers in over 14 districts of the country. It is the highest decision making platform responsible for governance for developing the overall strategy of PKMT. 
National core group is the hightest decesion body platform. with a national coordinator and provincial coordinators. PKMT is based in 14 districts of Pakistan, and each district has a district coordinator. 
PKMT holds achieving food sovereignty as its vision, fighting for equitable distribution of land, sustainable agriculture, spreading the use of ecological farming practices, especially local and indigenous seeds.
</t>
  </si>
  <si>
    <t>A-1, Block-2, Gushan-e-Iqbal, Karachi-Pakistan</t>
  </si>
  <si>
    <t>No website and blog</t>
  </si>
  <si>
    <t>pkmt.pkmt@gmail.com</t>
  </si>
  <si>
    <t>0092-2134813320</t>
  </si>
  <si>
    <t>0092-2134813321</t>
  </si>
  <si>
    <t>The focus of PKMT is small and landless farmers. Since its a national mass organization its target is all over Pakistan.</t>
  </si>
  <si>
    <t xml:space="preserve">Apart form organizing and mobilizing small and landless farmers the are other activities under taken by PKMT. Advocacy against anti farmers legislation i.e. seed act 2014. PKMT is also has a ongoing campaign for genunune agrariian reforms in Pakistan. One of the unique initiative of PKMT is to search and collect indiginous and traditional seeds from all over Pakistan and re-produce it in farmers seed bank and trail famers as well. Preserving local and traditional seed become very important since under the corporate agriculture farming The main activities is to mobilize and organize the rural communities perticularly small and landless farmers with special emphesis of women and minority.
</t>
  </si>
  <si>
    <t>Mujeeb-ur-Rahman</t>
  </si>
  <si>
    <t>Roshni House, Near Railway Underpass, Ghotki, Sindh</t>
  </si>
  <si>
    <t>rajamujeeb2@gmail.com</t>
  </si>
  <si>
    <t>0092 300 319 5231</t>
  </si>
  <si>
    <t>0092 2134813321</t>
  </si>
  <si>
    <t xml:space="preserve">Mujeeb-ur-Rehman is the National Coordinator of Pakistan Kissan Mazdoor Tehreek (PKMT). Before this, he has served as provincial coordinator from 2010-2012. He comes from a small farmer family, and has lived and worked with peasants for most of his life.
Even before joining PKMT, he has actively advocated human rights, especially abuses and exploitation ingrained in a tribal society, which is the hall mark of Ghotki. 
However, Mujeeb is a social and political activist for more than 20 years Ghotki District of Sindh. He has been active campaigner against environmental pollution, and the impacts of corporations such as oil and gas, fertilizer who have been responsible for creating many hazards in this home district of Ghotki.
</t>
  </si>
  <si>
    <t>No previous experience</t>
  </si>
  <si>
    <t>Poverty Eradication, Food Security and Nutrition/ Sustainable Agriculture, Desertification, Land Degradation and Drought, Water and Sanitation, Macroeconomic Policies, Human Rights, Climate Change, Gender Equality and Women's Rights</t>
  </si>
  <si>
    <t>As a mass movement leader Mr. Mujeeb can contribute a lot to RCEM hence from not only his personal experience but also of mass movement,of which he has been an active member for many years.
Mujeeb's district has been at the forefront in mobilizing peasant women to join Pakistan Kissan Mazdoor Tehreek. Techniques developed by his home district chapter are being adopted by other PKMT chapters in the country.
He has first hand knowledge of the hard life of peasants and social movements carried out by the small and landless peasants of Pakistan. It will benefit the RCEM and UN to formulate policy initiatives for protecting the rights of farmers and peasants, both men and women.</t>
  </si>
  <si>
    <t>International Migrant's Alliance</t>
  </si>
  <si>
    <t>IMA</t>
  </si>
  <si>
    <t>Interactive Dialogue on Post 2015 Agenda in New York in 2014</t>
  </si>
  <si>
    <t>to empower and organize the migrant workers including refugee and bring the voices to international and regional fora</t>
  </si>
  <si>
    <t>IMA is alliance of grassroot migrants and refugee with more than 150 members organizations in different regions. IMA was established in 2008 and since then has been very active in opposing Global Forum on Migration and Development (GFMD) and also engage in local, regional and international levels</t>
  </si>
  <si>
    <t>C/o Asia Pacific Mission for Migrants (APMM), G/F, No. 2 Jordan Road, Kowloon, Hong Kong</t>
  </si>
  <si>
    <t>https://ima2008.wordpress.com/</t>
  </si>
  <si>
    <t>ima.sect@gmail.com</t>
  </si>
  <si>
    <t>+ 852 27237536</t>
  </si>
  <si>
    <t>to empower migrant workers about their rights 
to inform the migrant workers about the different convention and institution of migrants 
to bring the stories and voices of migrant workers to policy makers 
to oppose any neoliberal agenda disavantaging the migrant workers rights</t>
  </si>
  <si>
    <t xml:space="preserve">education 
forum local and international 
campaign against GFMD and policies of local governments and also regional formations 
lobbying 
etc
</t>
  </si>
  <si>
    <t>ENI LESTARI ANDAYANI AID</t>
  </si>
  <si>
    <t>C/o. APMM, G/F, No. 2 jordan road, kowloon, Hong Kong SAR</t>
  </si>
  <si>
    <t>lestarihk@gmail.com</t>
  </si>
  <si>
    <t xml:space="preserve">I have been migrant domestic worker in Hong Kong since 1999 and has been involved with organizing and empowering of migrant workers since 2000. 
</t>
  </si>
  <si>
    <t>Interactive dialogue on post 2015 agenda in new york in 2004</t>
  </si>
  <si>
    <t>to provide information on the development and recent issues of migrant workers on the grounds, particularly the domestic workers and what decent work and pay means to us</t>
  </si>
  <si>
    <t>Insan Dost Association</t>
  </si>
  <si>
    <t>IDA</t>
  </si>
  <si>
    <t>Employment, Decent Work and Social Protection, Human Rights, Gender Equality and Women's Rights, Conflict Prevention, Post Conflict Peace Building and the Promotion of Durable Peace, Rule of Law and Governance, Rights of bonded labourers</t>
  </si>
  <si>
    <t xml:space="preserve">United Nations Voluntary Trust Fund on Contemporary Forms of Slavery (Geneva) 
Project titled, Struggle against slavery through Education (2006-2008), Elimination of torture from Kiln Industry in Sahiwal (2009), Ending Child Labor through Education- ECLE, (2010-2011)
International Labor Organization-Project titled, "Rehabilitation of freed and bonded laborers in the brick kiln industry through education, legal identity and economic development (2010)
</t>
  </si>
  <si>
    <t>Elimination of bonded labor through educational, advocacy and lobbing initiatives 
Facilitating the bonded labourers to acquire their National Identity Cards and social security Cards and register as voters to expand the scope of their civil and political rights 
Mobilization of the communities for the protection and promotion of their rights, especially among the brick kiln community
Providing opportunities of free primary education to the working children, especially among the brick kiln workers 
Providing free legal aid to bonded labor to assist them to get justice 
Empowerment of women representation at various levels, enhance the protection of women’s human rights and reduce violence against women through advocacy initiatives</t>
  </si>
  <si>
    <t>Established since 1986, Insan Dist Association (IDA) is as a non-profitable and non-sectarian organization. In 2002, it registered under the Voluntary Social Welfare Agencies (Registration &amp; Control) Ordinance Act 1961 as an NGO. IDA emerged in the social fabric of Pakistan as a humanitarian organization mandatory to work for the enhancement and protection of democracy and human rights in order to ensure a just and humane society. IDA addresses the fundamental rights of the vulnerable and marginalized people, particularly their right to freedom of movement, choice of job, access to basic social services, and safeguard against extreme forms of physical, mental and sexual abuse. 
IDA started its social interventions by working in close collaboration with the District Govt. Introducing adult literacy centers within the surroundings of the brick kiln localities. It facilitated the District Govt. in registering the brick-kilns and implementing the Bonded Labour Abolition Act in brick kilns in the outskirts of Sahiwal. IDA’s greatest strength has been its network of voluntary members, who have been contributing resources every month from their salaries since the last many years to support IDA and have been working for the organization with complete devotion. The Executive Director of IDA was sent behind the bars on different occasions (3 month and 6 months), while he was protecting the rights of the bonded laborers, and was fabricated in cases under false accusations by the brick-kiln employers/contractors. His time in jail and subsequent release had a great positive impact on the workers’ movement, and forced the district administration to support the labourers rather than the kiln workers as had been the past practice. IDA has now become a model for organizations working for the rights of labourers in the country.</t>
  </si>
  <si>
    <t>House # 24 Street # 1 Niazi Colony Arif Road, Sahiwal- Pakistan</t>
  </si>
  <si>
    <t>http://www.idapk.org</t>
  </si>
  <si>
    <t>info@idapk.org</t>
  </si>
  <si>
    <t xml:space="preserve">Human rights, particularly rights of the bonded labourers
Ending trafficking in persons within the bonded labor system
Governance and democracy
Women empowerment and gender equality
Child labour and child protection
Justice and law
Health and education
Peace and conflict resolution
</t>
  </si>
  <si>
    <t>Community mobilization
Awareness raising
Advocacy and lobbying
Networking and establishing linkages
Research and development
Impact measurement
Monitoring and evaluation</t>
  </si>
  <si>
    <t>Anjum Raza Mattu</t>
  </si>
  <si>
    <t>House No. 24 Street No. 1 Niazi Colony Arif Road Sahiwal, Pakistan</t>
  </si>
  <si>
    <t>anjum.mattu@idapk.org</t>
  </si>
  <si>
    <t>The nominee is a renowned human rights activist, the following is a brief introduction:
In 1986 the nominee, the then life insurance worker happened to visit a brick kiln along with this field team. While talking to the brick-kiln workers on the matter of life insurance, they started weeping with tears requesting him to having them released from the debt-bondage (family forced slavery). The kiln-workers also expressed their sad plight of living their lives as a slave under the debt-bondage from one to another generation. They were denied of their fundamental human rights of freedom of movement, choice of job, access to basic social services, and frequently subjected to extreme forms of physical, mental and sexual abuse. 
In order to provide relief to these bonded laborers, the nominee decided to work for the protection of the rights of bonded labourers. His aspiration to help the poor and downtrodden in his community later lead him to working for the Bonded labour Liberation Front (BLLF) Pakistan. As a result IDA came into existence.
Employment history:
Working as an Executive Director with Insan Dost Association since 1986.
Worked as Project Manager, Devolution Support Program (DSP) with CIDA-Canada (CDSP). Insan Dost Association (IDA) was implemented DSP program for improving the living conditions of bonded laborers in Sahiwal. 
Worked as Project Manager, in Educational program in District Sahiwal from January 2005 to December, 2011 with UNCFS, Geneva.
Worked as Poling Agent for monitoring of local body election in 2001 with Aurat Foundation, Lahore. 
Worked as Divisional President with Bonded Labor Liberation Front (BLLF), Pakistan for enhancing human rights of bonded laborers in Sahiwal division from 1986 to 1995. 
Worked as General Observer for Observing General Election 2008 in two constituencies of Sahiwal NA-161, NA-162 with “The Researcher”, Islamabad. 
Worked as Enumerator in conducting Survey of constituency profiles of 4 districts (Sahiwal, Vehari, Khanewal and Pakpattan) with focus on governance related issues. The profiles were developed for The Researcher-Islamabad. 
Worked as Data Collector in conducting Survey of Lady Councilors in Punjab, Pakistan. The survey was done on behalf of KZR in collaboration with UNDP, Islamabad in 2003. 
Working as Project Manager, in advocacy program with FGHR, USA since 2010. IDA is implementing advocacy program for promotion of rights of bonded laborers in Okara District. 
Working as Project Director, on bonded labor program with Trocaire, Islamabad from March 2010. 
Founder and Chairman of Insan Dost Association (IDA), Sahiwal, a movement for rehabilitation of bonded laborers and their families in Punjab. 
Executive Member, Ideal Education Society (IES), Sahiwal. 
Founding member of Social Democratic Movement (SDM), a democratic saga to initiate, popularize and strengthen democratic values and fundamental rights of the people of Pakistan. 
Participated in processions and Protest rallies against the bonded labor in Punjab, Pakistan. Arrested by Law enforcer agencies and spent 40 days in Sahiwal Central Jail, Sahiwal. 
District Coordinator with Aurat Foundation, Lahore since 2001.
District Coordinator with Awaz Foundation, Multan since 2005.
District Coordinator of Network for Climate Change Adaptation (NCCA), Islamabad (Since 2012). 
Member of Home Net Pakistan, Lahore, an organization working for promoting rights of home based women workers in Pakistan. 
District Coordinator of Sangat Foundation, Lahore which works for development and human rights in Pakistan. 
District Coordinator of South Punjab NGOs Forum (SPNF), Multan, for strengthening fundamental rights of people of southern Punjab. 
Member of District Vigilance Committee (DVC) Sahiwal and Pakpattan regarding bonded labor.
Member of District Coordination Council (DCC), formed by Social Welfare and Punjab Bait-ul-Maal since 2010.</t>
  </si>
  <si>
    <t>The nominee has been managing, leading, and supervising various UN funded projects. Moreover, he has also been actively engaged with the ILO in providing them with technical assistance on ending child labour, laborers' rights, and ending the bonded labour system in Pakistan</t>
  </si>
  <si>
    <t>Employment, Decent Work and Social Protection, Human Rights, Gender Equality and Women's Rights, Conflict Prevention, Post Conflict Peace Building and the Promotion of Durable Peace, Rule of Law and Governance, Bonded labourers</t>
  </si>
  <si>
    <t xml:space="preserve">Local community: 
At local level, 540,00 labourers have directly benefited from the nominee’s social efforts. More than 80 CSOs established within the local community of the nominee, are managed and provided with technical assistance on the human rights issue. The local civil society, particularly, media personnel, lawyers, and human rights workers are in close collaboration with the nominee.
d. Nominee’s government:
At government level, the nominee brings a long-track record of working in close collaboration with the government authorities, and line-departments. He is one of the active member of the district administration, political leadership etc. The local government has entrusted him the authority to endorse the documents (computerized national identity cards) required to acquire status of citizenship. He holds the ex-officio status of the District Vigilance Committees, and has the authority to testify the documents.
The nominee is actively engaged with the local government in providing the basic social services, and civil documents such as Computerized National Identity Cards, birth certificates, voter registration, and social security cards etc.
e. Regional community: 
At regional level he is member of various human rights network such as Asian Free and Fair Election Network. Bangladesh, Bharat and Pakistan People’s Forum. Asian Women Development Law and Democracy Network.
f. International community: 
• United State Department of State, USA
• Trocaire, Ireland
• Front Line, Ireland
• Freedom House, USA 
• Stiftung die Schwelle, Germany
• UN Trust Fund on Contemporary form of Slavery, Geneva
• Asia Pacific Forum on Women Law and Development, Thailand
• Institute of Social Banking-Germany
• World’s Children’s Prize, Sweden
• Women’s World Summit Foundation, Geneva.
</t>
  </si>
  <si>
    <t>Pacific Asia Resource Center</t>
  </si>
  <si>
    <t>PARC</t>
  </si>
  <si>
    <t>Poverty Eradication, Employment, Decent Work and Social Protection, Sustained and Inclusive Economies, Sustainable Development Financing, Regional and Global Governance, Sustainable Cities and Human Settlement</t>
  </si>
  <si>
    <t>PARC is a non-profit organization committed in international social and economic justice.</t>
  </si>
  <si>
    <t>Since 1973, we have been working with a variety of people's movements in Japan to facilitate development of solidarity links with people in struggle in countries mainly in Asian Pacific region. Currently we have more than 750 active members who support our activities. PARC has diverse activities such as advocacy, publishing monthly magazine and booklets, producing educational videos, research, documentation, organizing international conferences and symposiums, and an educational institution. Our activities are guided by our belief in the power of people and to create a better and more humane world.</t>
  </si>
  <si>
    <t>1-7-11 Kanada Awajicho Chiyodaku Tokyo</t>
  </si>
  <si>
    <t>http://www.parc-jp.org/</t>
  </si>
  <si>
    <t>office@parc-jp.org</t>
  </si>
  <si>
    <t>1) strengthen civil society in Japan
2) advocate for proper aid packages by Japanese government
3) Monitor corporate misbehavior by Japanese multinationals</t>
  </si>
  <si>
    <t>1) Advocacy at national level,
2) civic education programs</t>
  </si>
  <si>
    <t>Shigeru Tanaka</t>
  </si>
  <si>
    <t>1-7-11 Kanda-Awajicho Chiyodaku Tokyo</t>
  </si>
  <si>
    <t>alter@parc-jp.org</t>
  </si>
  <si>
    <t>Vice Executive Director at organization.</t>
  </si>
  <si>
    <t>Employment, Decent Work and Social Protection, Youth, Education and Culture, Sustained and Inclusive Economies, Sustainable Development Financing, Regional and Global Governance, Sustainable Cities and Human Settlement</t>
  </si>
  <si>
    <t>In put to and from Japanese civil society</t>
  </si>
  <si>
    <t>Shakti Samuha</t>
  </si>
  <si>
    <t>SS</t>
  </si>
  <si>
    <t>Shakti Samuha president Ms. Sunita Danuwa has participated in 59th session of Commission on the Status of Women in 2015.</t>
  </si>
  <si>
    <t xml:space="preserve">Main Objectives of the organization's are :
To minimize human trafficking through organizing and empowering women and children affected and those at high risk of human trafficking involving them in anti human trafficking campaign;
safe house and emergency support program will continue to rehabilitate and reintegrate human trafficking survivors and children of survivors;
income generating and skill based program will be organized to ensure sustainable livelihood of human trafficking survivors;
build the capacity of employees and members of organization to ensure the effective work of organization;
update and record data of human trafficking affecting women and children for effective advocacy based on data;
expand cooperation and coordination with national and international organization and networks to ensure the rights of human trafficking survivor;
ensure the rights of human trafficking survivors through empowerment for living a dignified life in society; 
advocate to enhance existing laws and develop new laws/act related to anti human trafficking to ensure access to justice for human trafficking survivors.
</t>
  </si>
  <si>
    <t>Shakti Samuha (SS) is the first organization established and manage by trafficking survivors worldwide in 1996. It is an organization of human trafficking survivors who are trying to convert tears into power. The goal of Shakti Samuha is to establish a progressive society, devoid of trafficking and other kinds of violence against women.
Shakti Samuha, since it's inception is actively involved in anti-human trafficking campaign. The organization has taken a holistic approach with participatory intervention; facilitate forming and strengthening adolescent group and survivor group in community to prevent from human trafficking. It is an integrated rights based approach to address the issue of trafficking and violence against women from a holistic perspective, and that only a multi faceted approach can address numerous and complex underlying causes of human trafficking by eliminating unequally power relations.
Shakti Samuha intervened to recognize the issue of human trafficking as a human rights violation at the community and national level. Shakti Samuha formed and mobilized adolescent and human trafficking survivors groups, to eliminate trafficking.</t>
  </si>
  <si>
    <t>Chabhil, Kathmandu, Nepal</t>
  </si>
  <si>
    <t>www.shaktisamuha.org.np</t>
  </si>
  <si>
    <t>monitoring.shakti@gmail.com</t>
  </si>
  <si>
    <t>​977-014478117</t>
  </si>
  <si>
    <t>The organization is focus to prevent and protect to human trafficking survivor and those at high risk of human trafficking.</t>
  </si>
  <si>
    <t>Shakti Samuha has been actively involved in the anti-human trafficking campaign since its inception. The organization has taken a holistic approach with participatory interventions throughout the lifecycle of trafficking. At the start of the cycle is prevention. For prevention efforts, SS facilitates the formation and development of adolescent groups in communities with women and girls who are vulnerable to trafficking to help them to understand the risks and educate them about their rights. There are currently 68 groups in 10 of Nepal’s districts with girls between the ages of 12 and 19 years. There are also 3 women’s protection committees led by rural women. The communities that were chosen are poor in socio-economic status. The slum areas, indigenous communities, Dalit, and those with a poor economic background were given priority. 
Next in the cycle is protection. In the event that women and girls are trafficked, SS coordinates with local, national, and international organizations to search and rescue. Once found, SS’s shelter provides a safe house with emergency support for the rehabilitation and reintegration of survivors. Emotional support via psychosocial counseling as well as legal support and advising are available. In justifiable cases in which the survivor is able and willing to prosecute, SS will then assist with prosecution of the trafficking criminals in an effort to bring closure and to provide justice. 
SS conducts a home assessment of trafficking survivors before reintegration. SS staff visit the home to determine what support may be needed in an effort to ensure that the risk of re-trafficking is reduced. SS also conducts follow up home and community visits post-reintegration to evaluate whether additional support services are needed. It also helps to maintain the relationship between SS and the survivor so that the survivor is more likely to make use of the SS services that are available. 
Capacity Building and Advocacy are the last steps in the lifecycle of trafficking. SS facilitates the development of survivor groups to provide continued support and advocacy for those who have been reintegrated. There are currently 21 groups of trafficking survivors and 2 trafficking survivors networks functioning within the communities. Capacity building via education and vocational training is given in order to provide alternative opportunities for income. This is offered both to the survivor groups and to the women in the Shelter Home. Conceptual Clarity training on human rights, gender-based violence, and human trafficking is also provided. This way they may learn to advocate for themselves. This support for the survivors also includes prevention work, since re-trafficking is a common problem. 
The underlying causes of human trafficking are complex and varied. Womens rights are at the core. Gender-based violence, a lack of sustainable livelihood options, the discriminatory social structure and the power of traffickers are just some of the factors. 70% of the staff at SS are survivors, making SS uniquely qualified to address these causes. Only an integrated rights-based approach can eliminate the unequal power relations that are at the root of human trafficking. Therefore, Shakti Samuha advocates and lobbies for the necessary changes to the law. SS intervened to recognize the issue of human trafficking as a human rights violation at the community and national level. It has developed strong collaborations with many government agencies including the Ministry of Women, Children and Social Welfare, Ministry of Justice, Ministry of Home, Office of the Prime Minister, Ministry of Local Development at the national level.</t>
  </si>
  <si>
    <t>Sanjita Timsina</t>
  </si>
  <si>
    <t>Lokanthali, Kathmandu</t>
  </si>
  <si>
    <t>sanjita.timsina@gmail.com</t>
  </si>
  <si>
    <t>977-9841975706</t>
  </si>
  <si>
    <t>Ms. Sanjita Timsina is working with Shakti Samuha since 8 months as a Monitoring and Evaluation Coordinator. 
Ms.Timsina is responsible person to evaluate program effectiveness and submit reports to the Program Coordinator,write proposal for fundraising to support organizational programming, Supervise and provide support to program staff for effective implementation, Prepare the organization monitoring and evaluation report as per the need of project and organization and handle communication with donors and national level stakeholders. Furthermore, Ms. Timsina is also looking directly the Capacity Building Project funded by ECPACT International, with the capacity of Project Coordinator.</t>
  </si>
  <si>
    <t xml:space="preserve">Ms. Timsina is young and energetic staff with good enthusiasm. Prior to joining this exposure, she also had years of working experience in the field of rights primarily of women and youth. She has a good learning attitude. Therefore, We, believe that, this forum will very helpful to exchange her own and organization experience and broaden knowledge further, will be beneficial to our organization as she is primarily responsible for developing strategies targeting and execute action plans and programs of the organization. 
</t>
  </si>
  <si>
    <t>Global Youth Coalition on HIV/AIDS</t>
  </si>
  <si>
    <t>GYCA</t>
  </si>
  <si>
    <t>Volunteers in all countries including India.</t>
  </si>
  <si>
    <t>Youth, Education and Culture, Human Rights, Gender Equality and Women's Rights, LGBTIQ Rights</t>
  </si>
  <si>
    <t>No accreditation, accredited through TakingITGlobal</t>
  </si>
  <si>
    <t>GYCA is actively engaged with the UN at an international Level.</t>
  </si>
  <si>
    <t>GYCA is a youth-led global network of young leaders and adult allies working together to amplify the voices of young people in the global HIV movement.</t>
  </si>
  <si>
    <t>GYCA was developed in 2008 by young people who saw how powerful their collective voices could be. Our network is a mechanism to share information, identify thoughtful young leaders, and ensure that young people's needs and voices are not ignored in the global response to HIV and AIDS.</t>
  </si>
  <si>
    <t>Global Youth Coalition on HIV/AIDS 155 Water Street Brooklyn, New York 11215</t>
  </si>
  <si>
    <t>http://www.gyca.org/</t>
  </si>
  <si>
    <t>roli.mahajan@gmail.com</t>
  </si>
  <si>
    <t>Young People and specially those living with HIV/AIDS as well as LGBTIQ.</t>
  </si>
  <si>
    <t>GYCA invests in the growing capacity of young leaders in the HIV movement. GYCA maps youth-focused HIV/AIDS initiatives and leaders through our global membership database. Through this global network, GYCA is able to connect young leaders with collaborative opportunities in the HIV response. GYCA elevates the voices of young people who are living with an affected by HIV as they call for full access to HIV information, prevention tools, treatment, and support, and their full sexual and reproductive health and rights.</t>
  </si>
  <si>
    <t>Roli Mahajan</t>
  </si>
  <si>
    <t>2. B. Ghai Lane, Lal Bagh Lucknow-226001</t>
  </si>
  <si>
    <t>Roli is currently working with three ngos to create a research study called "Case for Space" which advocates for youth engagement within the CSO mechanisms.
Being extremely tech-savvy, Roli is a virtual volunteer with the NGO TakingITGlobal (TIG) and have volunteered for GYCA for some time. Roli has studied video production and has been part of several productions over the past few years. She was a social media fellow at the World Conference of Youth, 2014. She documented stories about leaders from the poorest states of India for a DFID-funded project. She has attended Rio+20 as a blogger with Adopt a Negotiator, co-authored and designed a report on youth activities at UNFCCC in Durban, and worked as an editor in her previous avatars. She has volunteered for the Major Group for Children and Youth.</t>
  </si>
  <si>
    <t>I have attended the APFSD last year and the UNESCAP meeting in SEOUl which fed into the Rio+20 deliberations. I was accredited by TakingITGlobal then.
At present I work as a communications focal point for the Major group for children and youth in the SCP component of their advocacy.</t>
  </si>
  <si>
    <t>I have contributed to the youth constituency of the RCEM.</t>
  </si>
  <si>
    <t>The Youth Ambassador</t>
  </si>
  <si>
    <t>TYA</t>
  </si>
  <si>
    <t>Poverty Eradication, Employment, Decent Work and Social Protection, Youth, Education and Culture, Health and Population Dynamics, Climate Change, Oceans and Seas, Forests and Biodiversity, Gender Equality and Women's Rights, Conflict Prevention, Post Conflict Peace Building and the Promotion of Durable Peace, LGBTIQ Rights</t>
  </si>
  <si>
    <t>UNRC Indonesia meetings, ILO Indonesia meetings, UNDP Indonesia meetings.</t>
  </si>
  <si>
    <t>Public campaign in promoting peace building. Raising awareness of Halting HIV/AIDS issue through education and art, conducting capacity building for young people in ASEAN + 3 countries, participating on Global Campaign figthing climate change</t>
  </si>
  <si>
    <t>To promote the volunteerism among young people in Indonesia. Empower them through public awareness campaign, capacity building and engaged them in grassroot activity both in national and international level</t>
  </si>
  <si>
    <t>JL Raya Tengah No 15 , 006/009, Kampung Tengah, Kramat Jati, Jakarta Timur, 13540, Indonesia</t>
  </si>
  <si>
    <t>www.youth-ambassador.org (under construction)</t>
  </si>
  <si>
    <t>youth.ambassade@gmail.com</t>
  </si>
  <si>
    <t>Empowering children, adolescent, and youth about volunteerism and disseminate this to the communities, schools, and among peers.</t>
  </si>
  <si>
    <t>Public campaign, capacity building through conferences and discussion, also volunteering in the grass root projects both in national and international level.</t>
  </si>
  <si>
    <t>Awalia Murtiana</t>
  </si>
  <si>
    <t>awalneh@yahoo.com</t>
  </si>
  <si>
    <t>Awalia is a young passion woman with multi talent, especially in development issue. She previously worked with Indonesian Planned Parenthood Association to promote Sexual Reproductive Health and Rights before she joined UNFPA and eventually she is now working at Department of Foreign Affair and Trade of Australia in promoting Education including HIV/AIDS, LGBTIQ, and Climate Change issues in this department. In the mean time, she is the coordinator for The Youth Ambassador as a volunteer duty along with the others members.</t>
  </si>
  <si>
    <t>UNFPA meetings, inter agency of UN meetings.</t>
  </si>
  <si>
    <t>Poverty Eradication, Employment, Decent Work and Social Protection, Youth, Education and Culture, Health and Population Dynamics, Human Rights, Climate Change, Oceans and Seas, Forests and Biodiversity, Gender Equality and Women's Rights, Conflict Prevention, Post Conflict Peace Building and the Promotion of Durable Peace, LGBTIQ Rights</t>
  </si>
  <si>
    <t>She can actively engage with e-discussion and disseminations of informations and campaign documents.</t>
  </si>
  <si>
    <t>Emerging Leaders Forum - Fiji Women's Rights Movement</t>
  </si>
  <si>
    <t>ELFA - FWRM</t>
  </si>
  <si>
    <t>fIJI</t>
  </si>
  <si>
    <t>Youth, Education and Culture, Human Rights, Gender Equality and Women's Rights, Conflict Prevention, Post Conflict Peace Building and the Promotion of Durable Peace, LGBTIQ Rights</t>
  </si>
  <si>
    <t>Alumni member is currently on the Asia-Pacific UN Women Regional Civil Society group advisory panel. In continuous engagement with the Fiji government delegation and members at the Fiji Women's Rights Movement.</t>
  </si>
  <si>
    <t>-To foster education in the practical aspects and complexities of policy-making;
- To generate a greater exchange of views between young and seasoned professionals;
- To promote cross-cultural interaction and cooperation among younger professionals;
- To enrich dialogues with generational perspectives for the benefit of all attendees;
- To empower young women into leadership roles in their diverse fields</t>
  </si>
  <si>
    <t>The Emerging Leaders’ Forum (ELF) is a year-­‐long leadership program that focuses on developing leadership skills among young women aged 18-­‐25. One of the key visions of the programme is the empowerment of participants with information. The topics covered in ELF range from leadership and public speaking to the environment, human rights, feminism, violence against women, trade, the media and many others. The ELF graduates then use the knowledge and skills to undertake community projects. Through participating in ELF, young women gain confidence in expressing themselves and participating in decision-­‐making processes in their communities. 
The graduates of the ELF program move on to join an active alumni of active women leaders in Fiji and work on advocacy through needs based campaigns.</t>
  </si>
  <si>
    <t>c/- Fiji Women's Rights Movement 76 Gordon Street, Suva Fiji. P.O.Box 14194, Suva.</t>
  </si>
  <si>
    <t>http://www.fwrm.org.fj/index.php/programmes/young-women-in-leadership-ywil/elf</t>
  </si>
  <si>
    <t>barkhabetty@gmail.com</t>
  </si>
  <si>
    <t>(679) 3313156/3312711</t>
  </si>
  <si>
    <t>(679) 3313466</t>
  </si>
  <si>
    <t>To advocate on issues impacting young women, girls and members of the LGBTQ community in actively campaigning on issues of grave importance in the Pacific. Work in close ties with movements in Fiji to be able to gain government attention for proper policy based decisions, strategic plans and implementation initiatives.</t>
  </si>
  <si>
    <t>- Creative Campaigning around important days of the year, example, International Women's Day, World Peace Day, etc.
- Refresher trainings on a needs basis, for instance: Domestic Violence decree changes, Leadership strategies in the modern world, Sexual and reproductive rights gains, mediation and conflict resolution, monitoring and evaluation,</t>
  </si>
  <si>
    <t>Betty Barkha</t>
  </si>
  <si>
    <t>P. O. Box 3363</t>
  </si>
  <si>
    <t>679-9331166</t>
  </si>
  <si>
    <t>Betty has been an active alumni member working on human rights, climate change and community development programs in the Asia-Pacific region. Actively engaged with the Pacific governments through their briefings prior to UN inter-government sessions to ensure youth voices get counted in. With a Masters in Sociology, she contributes actively to the academic programs in Fiji and works simultaneously with the civil society partners in advocacy.</t>
  </si>
  <si>
    <t>- Beijing +20/ CSW
- UNESCO Youth Volunteerism and Peace Building Outcomes
- Conference of Parties - Youth adviser (since 2010)
-</t>
  </si>
  <si>
    <t>Food Security and Nutrition/ Sustainable Agriculture, Employment, Decent Work and Social Protection, Youth, Education and Culture, Human Rights, Climate Change, Disaster Risk Reduction, Gender Equality and Women's Rights, Conflict Prevention, Post Conflict Peace Building and the Promotion of Durable Peace</t>
  </si>
  <si>
    <t>Pacific youth in active advocacy - through already existing networks of exchange in the Pacific.</t>
  </si>
  <si>
    <t>Heart to Heart Lanka</t>
  </si>
  <si>
    <t>H2H</t>
  </si>
  <si>
    <t>Human Rights, Gender Equality and Women's Rights, LGBTIQ Rights</t>
  </si>
  <si>
    <t xml:space="preserve">IGM 2015
</t>
  </si>
  <si>
    <t>Advocating for Sexual Rights and Health of Gay, MSM and transgender communities in Sri Laka</t>
  </si>
  <si>
    <t>H2H is Gay, MSM and transgender organization in Sri Lanka. Currently acts as the F round 9 project. H2H is also part of the MSA project of which the PR is UNDP.</t>
  </si>
  <si>
    <t>Heart To Heart Lanka (ORG) 225/14/1/1, Kirula Road, Colombo o5, Sri Lanka.</t>
  </si>
  <si>
    <t>http://www.h2hlanka.org/contactus.htm</t>
  </si>
  <si>
    <t>heart2heartlanka@gmail.com</t>
  </si>
  <si>
    <t>Gay, MSM asd transgender community</t>
  </si>
  <si>
    <t xml:space="preserve">
Awareness campaigns and workshops
Free community testing 
advocacy with law enforcement authorities</t>
  </si>
  <si>
    <t>Roshan De Silva</t>
  </si>
  <si>
    <t>roshand71@gmail.com</t>
  </si>
  <si>
    <t>+94 75 9271 006</t>
  </si>
  <si>
    <t>Roshan is a techincal advisor and a member of the organization. mainly engages in community mobilization, program development and implementation and advocacy. HIV expert.</t>
  </si>
  <si>
    <t>IGM 2015</t>
  </si>
  <si>
    <t>Will be a good resource person from the South Asia sub region. Specific expertise in transgender issues.</t>
  </si>
  <si>
    <t>Centre for Environment and Sustainable Development India</t>
  </si>
  <si>
    <t>CESDI</t>
  </si>
  <si>
    <t>Poverty Eradication, Desertification, Land Degradation and Drought, Water and Sanitation, Youth, Education and Culture, Global Partnership for Achieving Sustainable Development, Sustainable Cities and Human Settlement, Sustainable Transport, Sustainable Consumption and Production (Including Chemical and Waste), Climate Change, Forests and Biodiversity, Gender Equality and Women's Rights, Rule of Law and Governance</t>
  </si>
  <si>
    <t>A1. Regional Implementation Meeting (RIM) on CSD 16/17, Jakarta, November 26-27, 2007
A2. "The Road to Rio 2012: Charting Our Path”: Major Groups and Stakeholders Asia Pacific Meeting 2011, October 17-18, 2011, Seoul, South Korea
A3. Asia-Pacific Major Group and Stakeholder Regional Consultation Meeting, Kathmandu, Nepal, November 22-23, 2012
A4. Asia Pacific Civil Society Regional Consultation Meeting
September 17-18 2013, Phnom Penh, Cambodia 
A5. Regional Consultation on Accountability for the Post-2015 Development Agenda, August 5-6, 2014, United Nations Conference Centre, Bangkok, Thailand
A6. Third Ad Hoc Expert Group on the United Nations Guidelines on Consumer Protection (UNGCP), organised by UNCTAD at Palais des Nations, Geneva on January 22-23, 2015</t>
  </si>
  <si>
    <t>Action, study and research on environment and sustainable development and deeper analysis of present model of development for initiation of an alternative model of development, which is in harmony with nature.</t>
  </si>
  <si>
    <t xml:space="preserve">About CESDI
 Genesis: Center for Environment and Sustainable Development India (CESDI) was established in April 1993 by a group of environment and development activists, inspired by the response to the Earth Summit held in Rio de Janeiro in 1992 and becoming more aware about the gravity of the environmental degradation and the need to work for protecting the ‘mother earth’ on a war footing.
 Legal Status: CESDI is registered under the ‘12th Travancore-Cochin Scientific, Literary and Charitable Societies Registration Act of 1955’ on July 21, 1993 with a Reg No. P 2001/93 and having its registered office in Tiruvalla, Kerala
 Vision: An alternative model of development, which is economically, socially, politically, environmentally and culturally sustainable, which provides basis needs for all upholding the values such as equality, justice and integrity of creation.
 Mission: Action, study and research on environment and sustainable development and deeper analysis of present model of development for initiation of an alternative model of development, which is in harmony with nature. 
 Present Status: A resource center on environment and sustainable development, which is a one-stop solution to anything and everything related to the sustainability of environment and development.
 International Affiliations:
o Member of United Nations Roster of Consultants on Sustainable Development from November 1995
o Enlisted with the United Nations Commission on Sustainable Development (CSD) from 1995
o One of the Major Group Members (NGO Category) as per the Agenda 21 from Nov. 1995
o Special Consultative Status with United Nations Economic and Social Council, New York from July 1999 
o Earth Charter (process &amp; campaign) Nodal Point in India from May 1999
o Enlisted with the General Council of the United Nations Environment Programme (UNEP), Nairobi, Kenya from July 2003
o Member of the International Resource Team of the World Bank Institute on Sustainable Development (WBISD, Washington DC) on governance and accountability from January 2007
 Administrative set up &amp; Operations: CESDI is run by a group of dedicated members belongs to various walks of life and mainly running on individual contributions, working out of two offices in India, based in Tiruvalla (Kerala) and Jaipur (Rajasthan). For more details, please contact: 098292 85930 (mobile) or e-mail: cesdi@sify.com 
</t>
  </si>
  <si>
    <t>Cherukara Thekkemuriyil, Ayroor North P.O., Tiruvalla, Kerala, India. Pin 689612</t>
  </si>
  <si>
    <t>cesdi@cesdi.org</t>
  </si>
  <si>
    <t>An alternative model of development, which is economically, socially, politically, environmentally and culturally sustainable, which provides basis needs for all upholding the values such as equality, justice and integrity of creation.</t>
  </si>
  <si>
    <t>George Cheriyan</t>
  </si>
  <si>
    <t>F 10/105, AWHO Flats, Sugan Vihar, Sector-I, Vidhyadhar Nagar, Jaipur-302023, India</t>
  </si>
  <si>
    <t>gc@cesdi.org</t>
  </si>
  <si>
    <t>Over 30 years of experience in development sector. Specialization includes participatory programme planning, monitoring and evaluation, rural development, development training/capacity building, management of development projects/ programmes with special focus on sustainable human development and good governance. Proven experience in administration, advocacy, public relations, liaison with Government and NGO networking. Very good communicator and has excellent writing skills. Exposure from traveling in 27 countries and have experience of consulting for bilateral and multilateral agencies on governance and accountability issues, other than India, in Nepal, Sri Lanka, Bangladesh, Cambodia, Vietnam, Uganda, Kenya, Egypt and Yemen.</t>
  </si>
  <si>
    <t>Poverty Eradication, Food Security and Nutrition/ Sustainable Agriculture, Desertification, Land Degradation and Drought, Water and Sanitation, Global Partnership for Achieving Sustainable Development, Regional and Global Governance, Sustainable Cities and Human Settlement, Sustainable Transport, Sustainable Consumption and Production (Including Chemical and Waste), Climate Change, Forests and Biodiversity, Rule of Law and Governance</t>
  </si>
  <si>
    <t>Governace and Accountbility</t>
  </si>
  <si>
    <t>Rutgers WPF</t>
  </si>
  <si>
    <t>RWPF</t>
  </si>
  <si>
    <t>Youth, Education and Culture, Health and Population Dynamics, Human Rights, Gender Equality and Women's Rights, LGBTIQ Rights</t>
  </si>
  <si>
    <t>Rutgers WPF works closely with the UN for the Commission on Population Development (CPD). Moreover the country office in Pakistan supports the Government of Pakistan in implementation on the ICPD Programme of Action. 
Rutgers WPF is also working closely with the UN to advocate for Sexual and Reproductive Health and Rights to be integrated in Sustainable Development Goals.</t>
  </si>
  <si>
    <t>Improving the sexual and reproductive health and rights (SRHR) of people in Europe, Africa and Asia, that is where Rutgers WPF wants to play a leading role. We succeed in discussing sexual and reproductive health issues, such as family planning and the right to self-determination, even in countries where these are viewed as sensitive topics.
We respect cultural nuances when implementing projects, training sessions and lesson packages.
Apart from this, we do scientific research and we passionately advocate for progessive policies for sexual and reproductive health and rights in order to change (civil) society. This combination makes us unique.</t>
  </si>
  <si>
    <t>Rutgers WPF is an international centre of expertise on Sexual and Reproductive Health and Rights (SRHR) founded and based in the Netherlands with country offices in Pakistan and Indonesia. Our research and many of our projects are carried out in the Netherlands and most primary and secondary schools here use our sexuality education packages. Our expertise is also applied worldwide. We support our partners internationally (across Europe, and in Africa, and Asia) to improve sexual and reproductive health and the acceptance of sexual rights and gender equality in their countries. We approach sensitive issues in a positive way and have gained a wealth of experience in making sexuality, and sexual and reproductive rights a topic of discussion within different cultural contexts.</t>
  </si>
  <si>
    <t>House 285, Street 27 Sector F11/2 Islamabad</t>
  </si>
  <si>
    <t>www.rutgerswpfpak.org</t>
  </si>
  <si>
    <t>shehryar.ghazi@rutgerswpfpak.org</t>
  </si>
  <si>
    <t>Young People, Adolescents, Women and Men.</t>
  </si>
  <si>
    <t>Research: We seek to understand the world as it is and use evidence to inform our work.
Education: We develop information, training and tools for education and healthcare professionals, enabling them to inform and support others appropriately.
Advocacy: We support policy and decision makers to incorporate sexual and reproductive health and rights in programming, policy and legislation and urge them to ensure compliance.</t>
  </si>
  <si>
    <t>Mohammad Shehryar Ghazi</t>
  </si>
  <si>
    <t>House 285 Street 27 Sector F11/2 Islamabad</t>
  </si>
  <si>
    <t>Shehryar Ghazi, leads the Programme Development and Strategic Partnerships portfolio at Rutgers WPF Pakistan. His achievements under Programme Development include designing proposals for variety of stakeholders, including institutional donors and corporate organizations. He has led the process of strategic positioning of Rutgers WPF’s Sexual and Reproductive Health and Rights and Sexual Gender Based Violence work in Pakistan analysis of Pakistan’s SRHR sector scenario, actors in public and private sectors. Under strategic partnerships, Shehryar has been able to establish strong links with governments organizations (Child Marriage Reporting Framework with National Commission on the Status of Women Pakistan), CSO Alliances (Alliance Against Child Marriages and Pakistan SRHR Alliance) and international community (UNICEF, UNFPA &amp; Dutch Embassy). Prior to working in international development Shehryar has a diverse experience in corporate settings including Unilever Pakistan.</t>
  </si>
  <si>
    <t>Shehryar has supported the advocacy team in preparing presentations, briefs and statements for Government of Pakistan at various intentional fora. In partnership with National Commission on the Status of Women, Shehryar is leading the process of engaging civil society and Government departments for inclusion of Sexual and Reproductive Health and Rights and Women Empowerment in the Post-2015 agenda. Shehryar has not yet participated in the UN meetings on the global or regional events and is quite eager for an opportunity.</t>
  </si>
  <si>
    <t>Shehryar has strong skill set in developing evidence based tools which can be used for effective advocacy. By gaining experience in in strategic partnerships with a various of stakeholders including Government, Civil Society Alliances and International community, Shehryar can provide support in strategic planning and coordination of Regions CSO Engagement with the UN system.</t>
  </si>
  <si>
    <t>CRAM</t>
  </si>
  <si>
    <t>Energy, Means of Implementation, Human Rights, Climate Change</t>
  </si>
  <si>
    <t>11th Session of the UN Permanent Forum on Indigenous Issues, May 2014</t>
  </si>
  <si>
    <t xml:space="preserve">Promote the Human Rights of Indigenous Peoples and sustainable development in Manipur 
</t>
  </si>
  <si>
    <t>The Centre for Research and Advocacy, Manipur is an indigenous peoples rights organization</t>
  </si>
  <si>
    <t>Sega Road Hodam Leirak Imphal Manipur NE India 795001</t>
  </si>
  <si>
    <t xml:space="preserve">www.cramanipur.wordpress.com </t>
  </si>
  <si>
    <t>Mangangmacha@gmail.com</t>
  </si>
  <si>
    <t>91 9774328712</t>
  </si>
  <si>
    <t>Jiten Yumnam</t>
  </si>
  <si>
    <t>Kwakeithel Mayaikoibi Imphal Manipur India</t>
  </si>
  <si>
    <t>jitnyumnam@yahoo.co.in</t>
  </si>
  <si>
    <t>Mr. Yumnam is the Secretary of the Centre for Research and Advocacy, Manipur</t>
  </si>
  <si>
    <t xml:space="preserve">UN Conference on Environment and Development, June 2012, Rio De Janeiro, Brazil 
11th Session of UN Permanent Forum on Indigenous Issues, May 2014, New York City, USA 
Second Session of the Universal Periodic Review 1 June 2012, Geneva, Switzerland 
</t>
  </si>
  <si>
    <t>Food Security and Nutrition/ Sustainable Agriculture, Water and Sanitation, Energy, Sustainable Development Financing, Means of Implementation, Human Rights, Climate Change</t>
  </si>
  <si>
    <t>Respecting human rights based approach to development. Recognize Indigenous Peoples human rights in defining sustainable development goals. Regulate the involvmeent of private sector in sustainable development financing. Ensure accountability of private and corporate bodies involved in large scale development processes in indigenous peoples territories.</t>
  </si>
  <si>
    <t>Soka Gakkai International</t>
  </si>
  <si>
    <t>SGI</t>
  </si>
  <si>
    <t>Youth, Education and Culture, Disaster Risk Reduction, Gender Equality and Women's Rights, Conflict Prevention, Post Conflict Peace Building and the Promotion of Durable Peace</t>
  </si>
  <si>
    <t xml:space="preserve">The SGI was granted consultative status with the United Nations Economic and Social Council (ECOSOC) in 1983. To support its cooperative activities with the United Nations, other NGOs and relevant UN organizations, the SGI maintains UN liaison offices in New York, Geneva and Vienna.
In recent years SGI has participated in the following UN meetings and often organized side events in those occasions.
- The World Conference on Disaster Risk Reduction (2015)
- NPT Review Conference (2005, 2010, 2015)
- UN Conference for Sustainable Development (Rio+20, 2012)
- Commission on the Status of Women (Every year)
- Human Rights Council (Every year)
</t>
  </si>
  <si>
    <t>The ultimate aim of Buddhism—and therefore of the SGI—is the establishment of a peaceful world. SGI’s peace activities are based on the belief that transforming our own lives holds a key to creating a human society based on compassion and respect for the dignity of all people’s lives. Our individual actions create a series of positive reactions and outcomes. The message that “One person can make a difference,” is central to our educational initiatives.</t>
  </si>
  <si>
    <t>The SGI is a worldwide association of 94 constituent organizations with members in 192 countries and territories. Based on the life-affirming philosophy of Nichiren Buddhism, SGI members aim to develop positive human potentialities for hope, courage and altruistic action.</t>
  </si>
  <si>
    <t>Samoncho 15-3, Shinjuku-ku, Tokyo</t>
  </si>
  <si>
    <t>www.sgi.org</t>
  </si>
  <si>
    <t>contact@peacesgi.org</t>
  </si>
  <si>
    <t>The SGI has been active in public education with a focus on such issues as peace and disarmament, human rights, sustainable development as well as conducting humanitarian assistance and promoting interfaith dialogue. Such initiatives are developed according to local needs and priorities, and each independent SGI organization around the world undertakes activities and projects appropriate to its own culture and context.</t>
  </si>
  <si>
    <t>The SGI’s approach in promoting public education involves four steps: to learn, to reflect, to empower and to foster leadership. We utilize these four steps in our educational tools such as exhibitions and DVDs whose showings are organized at the grassroots level. 
The SGI engages in advocacy as well in the above-mentioned fields. At international conferences the SGI often launches a joint statement and submit it to the UN or government officials in order to share civil society’s perspectives with them.</t>
  </si>
  <si>
    <t>Nobuyuki Asai</t>
  </si>
  <si>
    <t>n-asai@soka.jp</t>
  </si>
  <si>
    <t>Program Coordinator of SGI Office for Peace Affairs</t>
  </si>
  <si>
    <t>CSD 19 (New York, 2011)
UN Conference on Sustainable Development (Brazil, 2012)
World Conference on Disaster Risk Reduction (Japan, 2015)</t>
  </si>
  <si>
    <t>Youth, Education and Culture, Conflict Prevention, Post Conflict Peace Building and the Promotion of Durable Peace</t>
  </si>
  <si>
    <t>One of our largest contributions will be to share the discussion with ordinary people in the region through our education and information tools at the grassroots level. On the contrary, we will be able to receive feedback from them.</t>
  </si>
  <si>
    <t>Women's Rehabilitation Centre</t>
  </si>
  <si>
    <t>WOREC Nepal</t>
  </si>
  <si>
    <t>Poverty Eradication, Food Security and Nutrition/ Sustainable Agriculture, Employment, Decent Work and Social Protection, Sustained and Inclusive Economies, Human Rights, Climate Change, Gender Equality and Women's Rights, Conflict Prevention, Post Conflict Peace Building and the Promotion of Durable Peace, Women's Health</t>
  </si>
  <si>
    <t>International networks like GAATW, APWLD, SAWF, Rtf, NCFAW and MFA</t>
  </si>
  <si>
    <t>Previously worked with UNFPA regarding uterine prolapse and obstetric fistula. Coordinated with OHCHR during Nepal's ESCR review.</t>
  </si>
  <si>
    <t>The main objectives of WOREC are:
- Organize and mobilize women to ensure their own rights and end violence against them
- Build the capacity of women rights activists and targeted groups to enhance women’s rights
- Organize advocacy campaigns for social justice and women’s rights
- Sensitize the mass for transformation of the culture based on patriarchal norms and values into the culture based on gender equality
- Coordinate with the like-minded institutions and organizations</t>
  </si>
  <si>
    <t>Women’s Rehabilitation Centre (WOREC Nepal) is a non-governmental organization working for the protection and promotion of human rights. Established in 1991, WOREC is one of the leading national organizations that works to prevent violence against women, its causes and consequences, and to ensure economic, social and cultural well-being of women as well as other marginalized groups by promoting their access to rights and social justice. WOREC started her work with an objective to prevent trafficking of women and children and advocate for the rights of survivors, whereas in course of work, with the realization that trafficking is one among various other outcomes of women rights violations, WOREC started to work from broader perspective for women’s right without losing the focus against trafficking. WOREC is the first organization in the country to introduce concept on safe migration as a tool for prevention of trafficking, and now with learnings and experiences from ground has been broadened within organization's work frame including labor rights and right to mobility as key to prevent trafficking and slavery-like practices.</t>
  </si>
  <si>
    <t>Balkumari, Lalitpur,Nepal; PO Box: 13233, Kathmandu</t>
  </si>
  <si>
    <t>http://www.worecnepal.org/</t>
  </si>
  <si>
    <t>ics@worecnepal.org</t>
  </si>
  <si>
    <t>977-1-2123124, 1-5006373, 1-5006374</t>
  </si>
  <si>
    <t>977- 1-5006271</t>
  </si>
  <si>
    <t>Primary target: Women survivors of violence and trafficking, marginalized and vulnerable communities, especially women, farmers, conflict-affected victims, women human rights defenders, human rights defenders, and community-based organizations
Secondary target: Women and children development office, district development committee, district administration office, district agriculture development office, district livestock service office, district forest office and concerned ministries.</t>
  </si>
  <si>
    <t>WOREC's work is divided mostly into three campaigns—Violence against Women (VAW), Economic, Social and Cultural Rights (ESCR) and Sustainable Peace campaign. There are activities like orientations, advocacy, documentation, trainings, counselling, interaction programs, and seminars held on a regular basis to reach out to women and other marginalized communities, and to facilitate their access to rights and justice. Similarly, information booths and hotline services are also available so that the women victimized by violence can get support from WOREC immediately. Within these campaigns, there are Junior Technical Assistance (JTA) and Community Livestock Assistance (CLA) classes being run on a regular basis.</t>
  </si>
  <si>
    <t>Cheli Kumari Upadhayay</t>
  </si>
  <si>
    <t>Dhapasi, Kathmandu</t>
  </si>
  <si>
    <t>programdirector@worecnepal.org</t>
  </si>
  <si>
    <t>Ms. Cheli Kumari Upadhayay has been working as Program and Management Director at WOREC since February 2015. She is responsible for overall management of day to day program and financial activities, coordination and communication with donor agencies, proposal-writing, and report-writing.</t>
  </si>
  <si>
    <t>Previously, she has worked as a Training and curriculum development officer in RHIYA Project funded by UNFPA. She has also received ToT on life skill based SRH education and peer education provided by UNFPA.</t>
  </si>
  <si>
    <t>Will coordinate with UN agencies based on the specific issues and conduct lobby and advocacy in the related field.</t>
  </si>
  <si>
    <t>The Pacific Young Women's Leadership Alliance</t>
  </si>
  <si>
    <t>PYWLA</t>
  </si>
  <si>
    <t>Samoa</t>
  </si>
  <si>
    <t>Employment, Decent Work and Social Protection, Youth, Education and Culture, Health and Population Dynamics, Human Rights, Regional and Global Governance, Gender Equality and Women's Rights, Conflict Prevention, Post Conflict Peace Building and the Promotion of Durable Peace, LGBTIQ Rights</t>
  </si>
  <si>
    <t xml:space="preserve">Active in post-2015 development agenda consultations
Helped organise the Third International SIDS Conference in Samoa.
MDGs and SDGs
MGCY
</t>
  </si>
  <si>
    <t>The Pacific Young Women’s Leadership Alliance (PYWLA) is composed of regional and UN organizations working in the area of Young Women’s Leadership. The PYWLA is a platform representing an established network of women leaders with a representative voice in the Pacific Region on issues affecting young women.</t>
  </si>
  <si>
    <t>The Pacific Young Women’s Leadership Alliance was established in 2011 as a recommendation of the Pacific Young Women’s Leadership Strategy – which highlighted the need for a network of organisations to work together to advocate for young women’s leadership in the Pacific region.
The PYWLA bases its work around five key themes of this strategy:
Safe: Violence Against Women, Women, Peace and Security, Women’s role in Disaster Management
Respected: Sexual and Reproductive Health and Rights, Respectful Relationships, Body Image/Self Esteem/Mental Health
Included: Inclusion of minority disadvantaged groups of young women, e.g. rural women, women with disabilities, GLBTI etc., Young women in leadership and decision making
Connected: The role of the media in social change, Women and the media, Movement building
Skilled: Access to Education, Employment and Training.</t>
  </si>
  <si>
    <t>21 Knollys Street, Suva, Fiji.</t>
  </si>
  <si>
    <t>https://pacificyoungwomensleadershipalliance.wordpress.com/</t>
  </si>
  <si>
    <t>info@fwrm.org.fj</t>
  </si>
  <si>
    <t>(679) 3313156</t>
  </si>
  <si>
    <t>Women, gender equality, LGBTIQ, equal opportunities.</t>
  </si>
  <si>
    <t>Advocacy, training, professional development, social media campaigns, events, consultation efforts, networking, etc.</t>
  </si>
  <si>
    <t>Fale Andrew Lesa</t>
  </si>
  <si>
    <t>Fa'afafine</t>
  </si>
  <si>
    <t>P.O. Box 615 Matauta Samoa</t>
  </si>
  <si>
    <t>lesa_fale@hotmail.com</t>
  </si>
  <si>
    <t>A 25 year old international civil servant with a commitment to small island developing states in the Pacific.</t>
  </si>
  <si>
    <t>Active in UN negotiations at Rio+20 in Brazil, the UN World Conference on Youth in Sri Lanka last year, and the Third International SIDS Conference in Samoa. Fale is also involved in SRHR via the Youth Coalition for Sexual &amp; Reproductive Rights and they also fed into the post-2015 framework.</t>
  </si>
  <si>
    <t>Youth, Education and Culture, Health and Population Dynamics, Global Partnership for Achieving Sustainable Development, Needs of Countries in Special Situations, Human Rights, Regional and Global Governance, Climate Change, Disaster Risk Reduction, Gender Equality and Women's Rights, Conflict Prevention, Post Conflict Peace Building and the Promotion of Durable Peace, Rule of Law and Governance, LGBTIQ Rights</t>
  </si>
  <si>
    <t>I've contributed to the online consultation.</t>
  </si>
  <si>
    <t>UNEP Tunza North East Asia Youth Environment Network</t>
  </si>
  <si>
    <t>UNEP Tunza NEAYEN</t>
  </si>
  <si>
    <t>Republic of Korea, Mongolia, China, Japan</t>
  </si>
  <si>
    <t>Youth, Education and Culture, Global Partnership for Achieving Sustainable Development, Regional and Global Governance, Climate Change</t>
  </si>
  <si>
    <t>UNEP : Asia Pacific Civil Society Regional Consultation Meeting
UNEP : Tunza International Youth Conference
UNFCCC : Conference of Parties</t>
  </si>
  <si>
    <t>The network aims to mobilize youth and youth organizations within North East Asia for environmental protection and sustainable development activities, in collaboration with the other sub-regional youth networks in Asia and the Pacific.</t>
  </si>
  <si>
    <t>The Tunza – North East Asia Youth Environment Network (NEAYEN) was officially launched in August 2005. The youth environment networks are a key activity under the TUNZA strategy of UNEP in Asia and the Pacific. Each unique and diverse sub-region in Asia is represented by a network of active young people making a difference and who bridge young environmentalists and organizations representing the sub-regions of Asia.</t>
  </si>
  <si>
    <t>4th Floor, Bluepearl 209 Building, 46, Maeheon-ro, Seocho-gu, Seoul, 137-893 Republic of KOREA</t>
  </si>
  <si>
    <t>http://www.tunzaneayen.org/</t>
  </si>
  <si>
    <t>neayen@unep.or.kr</t>
  </si>
  <si>
    <t>+82 2 720 1011</t>
  </si>
  <si>
    <t>+82 2 738 8714</t>
  </si>
  <si>
    <t>Children and Youth, Young environmentalists</t>
  </si>
  <si>
    <t>- Raise environmental awareness among children and youth in member countries (Republic of Korea, Mongolia, China, Japan) through various environmental projects such as environmental education, cultural activities, and environmental cleanup.
- Hold an annual regional meeting for sharing experiences and making annual plan and youth statement</t>
  </si>
  <si>
    <t>Haeseung Chung</t>
  </si>
  <si>
    <t>301, 51-12, Mokdongjungangnam-ro 5-gil, Yangcheon-gu, Seoul, Korea</t>
  </si>
  <si>
    <t>newhs0126@naver.com</t>
  </si>
  <si>
    <t>+82 10 4285 2855</t>
  </si>
  <si>
    <t>Asia Pacific representative for UNEP Major Groups and Stakeholders
Sub-regional youth advisor for UNEP Tunza North East Asia Youth Environment Network</t>
  </si>
  <si>
    <t>UNEP Asia Pacific Civil Society Regional Consultation Meeting in 2013, Phnom Penh, Cambodia
UNFCCC COP19, Warsaw, Poland - Member of government delegation for Republic of Korea
The UNEP 7th Tunza North East Asia Youth Environment Network Regional Meeting, Ulaanbaataar, Mongolia</t>
  </si>
  <si>
    <t>Contribute to construct and strengthen youth network for engagement
Plan and hold youth conferences to gather opinions for UN System</t>
  </si>
  <si>
    <t>Coalition of Asia-Pacific Regional networks on HIV/AIDS</t>
  </si>
  <si>
    <t>7 Sisters</t>
  </si>
  <si>
    <t>7 Sisters has convened and coordinated the CS Forum for the UN ESCAP Intergovernmental Meeting on HIV/AIDS in Feb 2012 and January 2015, respectively. We work very closely with UNAIDS and the SDD of UNESCAP. 7 Sisters has also been engaged in the post 2015 process since 2013 and in APFSD since 2014.</t>
  </si>
  <si>
    <t>Mission: The Coalition’s mission is to advocate, take collective action, mobilize resources and strengthen and sustain the participation of the Asia and the Pacific key affected populations for an integrated, comprehensive and more effective response to HIV/AIDS.</t>
  </si>
  <si>
    <t xml:space="preserve">The Coalition is composed of 6 networks: Asia-Pacific Network of People Living with HIV, Asia-Pacific Network of Sex Workers, Coordination of Action-Research on AIDS and Migration, Asia-Pacific Network of People Who Use Drugs, Asia-Pacific Transgender Network and YouthLead. 7 Sisters is a collaborative platform for regional advocacy on HIV and AIDS issues, human rights of key populations, SRHR, health financing, gender and sexuality, among others. 
</t>
  </si>
  <si>
    <t>420/1 Satharanasukwisit Bldg., Mahidol University, Ratchawithi Road, Ratchathewi, Bangkok, Thailand</t>
  </si>
  <si>
    <t>Malu_7sisters@yahoo.com</t>
  </si>
  <si>
    <t xml:space="preserve">I. Regional Advocacy 
Goal: To ensure that the voices of communities and key affected populations are represented, heard and heeded in regional and global platforms addressing HIV issues and concerns
Issue Focus for Advocacy:
1. Policy, Law and Human Rights
2. Access to Health
3. Access to Funding and Resources
</t>
  </si>
  <si>
    <t xml:space="preserve">II. Capacity Building
Goal: Enhanced and more meaningful participation of communities in national, regional and global platforms addressing HIV and AIDS. 
1. To assess capacities and needs of 7 Sisters Coalition members.
2. To increase knowledge and build perspective of networks on key issues affecting the national, regional and international global HIV response
3. To build leadership of network members to be more enable more meaningful participation and participation.
</t>
  </si>
  <si>
    <t>Maria Lourdes S. Marin</t>
  </si>
  <si>
    <t xml:space="preserve">
Maria Lourdes S. Marin or Malu is the Regional Coordinator of the Coalition of Asia-Pacific Regional Networks on HIV and AIDS (7Sisters) based in Bangkok, Thailand. 7 Sisters is a coalition of regional networks of key affected populations and communities involved in the HIV response and its members are APN+, APNSW, CARAM-Asia, ANPUD, APTN and YouthLead. In 2013, Malu co-chaired the Community Programme of the 11th ICAAP held in Bangkok, Thailand and was responsible for coordinating engagement and participation of community networks from Asia-Pacific in the regional conference. 
Malu also concurrently manages the Communication and Consultation Facility (CCF) of the UNAIDS PCB NGO Delegation, hosted by APN+. As manager, she oversees internal and external communication for the Delegation and provides technical and substantial guidance on key issues that concerns the NGO Delegation. She also coordinates the implementation of the Delegation’s activities and liaises with the UNAIDS Secretariat and other relevant bodies on behalf of the Delegation. 
Previously, Malu was the Executive Director of Action for Health Initiatives (ACHIEVE), Inc., a Philippine-based organization working on issues of migration, health, gender, sexuality and HIV and AIDS. Malu has 20 years experience in advocacy, programme development and capacity building on the above issues both at national and regional level. She has more than 25 years of advocacy work on gender, sexuality and SOGIE issues.
</t>
  </si>
  <si>
    <t>Malu recently coordinated the Steering Committee of the Civil Society Forum of the Asia-Pacific Intergovernmental Meeting on HIV/AIDS (IGM), which was held on Jan 28-30, 2015 in Bangkok, Thailand. She has attended numerous UN meetings on HIV/AIDS, Beijing +20, ICPD, post-2015.</t>
  </si>
  <si>
    <t>Health and Population Dynamics, Human Rights, LGBTIQ Rights</t>
  </si>
  <si>
    <t>Time and human resources in engaging with UN system and other related platforms (e.g. intergovernmental meetings). Linkage with broad CS networks working on HIV/SRH/LGBTIQ issues. Connections and contacts in various UN agencies, e.g. UNAIDS, UNDP, UNFPA, UNICEF, ESCAP-SDD, etc.</t>
  </si>
  <si>
    <t>IDPC</t>
  </si>
  <si>
    <t>Human Rights, Rule of Law and Governance, LGBTIQ Rights</t>
  </si>
  <si>
    <t xml:space="preserve">Participation in meetings of the UN Commission on Narcotic Drugs, UNAIDS PCB, Human Rights Council, UNESCAP meetings on HIV and informal partners consultation on compulsory centres for drug users in the Asia region.
Member of UN Office on Drugs and Crime civil society and HIV group.
</t>
  </si>
  <si>
    <t xml:space="preserve">IDPC’s vision is that national and international drug policies are grounded in the principles of human rights and human security, social inclusion, public health, development and civil society engagement. 
IDPC’s mission is to intervene at two levels: 
• We facilitate networking and collaboration between civil society stakeholders, and seek to empower civil society and key affected populations to better engage with and influence policy making processes. 
• In parallel, we also engage directly with high-level policy making processes, governments, regional and multilateral institutions, and United Nations (UN) agencies – providing analysis and expertise on effective and more humane drug policy options.
</t>
  </si>
  <si>
    <t xml:space="preserve">The International Drug Policy Consortium (IDPC) is a global network of more than 130 NGOs from more than 60 countries around the world, including in Thailand, Indonesia, Malaysia, Viet Nam, and India. These members come together to promote objective and open debate on drug policies at the national, regional and international level. IDPC produces multilingual publications, disseminates information on drug-related matters, and offers expert advice to NGOs and policy makers. IDPC was founded in 2007 and has since become a strong, collaborative initiative and a leading source of expertise across the spectrum of drug policy issues. 
</t>
  </si>
  <si>
    <t>International Drug Policy Consortium 66/1 Sukhumvit 2 Road Bangkok 10110 THAILAND</t>
  </si>
  <si>
    <t>www.idpc.net</t>
  </si>
  <si>
    <t>contact@idpc.net</t>
  </si>
  <si>
    <t>International organisations, national governments and community and civil society organisations</t>
  </si>
  <si>
    <t>Gloria Lai</t>
  </si>
  <si>
    <t>26/92 Sukhumvit 43 Road Bangkok 10110 Thailand</t>
  </si>
  <si>
    <t>glai@idpc.net</t>
  </si>
  <si>
    <t xml:space="preserve">Gloria joined IDPC in 2011, and is based in our office in Bangkok, Thailand, where she leads on IDPC’s work in Asia. Prior to joining IDPC, she worked as a senior policy advisor on illicit drugs for the Australian Government Attorney-General’s Department and the Australian Customs and Border Protection Service, and as a lawyer for the Australian Government Solicitor. She holds undergraduate degrees in Law and Asian Studies (Chinese), an MA in Public Policy, and an MA in Development Studies (Governance and Democracy). 
</t>
  </si>
  <si>
    <t xml:space="preserve">Participation in meetings of the UN Commission on Narcotic Drugs, UNESCAP meetings on HIV and informal partners consultation on compulsory centres for drug users in the Asia region.
Member of expert working group for the informal partners consultation on compulsory centres for drug users organized by UNODC and UNAIDS.
</t>
  </si>
  <si>
    <t>Youth, Education and Culture, Human Rights, Rule of Law and Governance</t>
  </si>
  <si>
    <t>Advocacy (including networking amongst regional members) on evidence-based approaches to drug use and control, including in support of harm reduction, approaches to drug use grounded in principles of health and human rights, and proportionate sentencing for drug offences.</t>
  </si>
  <si>
    <t>KHANA</t>
  </si>
  <si>
    <t>Health and Population Dynamics, SRHR and HIV and AIDS</t>
  </si>
  <si>
    <t>KHANA has never participated in UN meetings</t>
  </si>
  <si>
    <t xml:space="preserve">KHAAN works synergized with implementing partners, key stakeholders including relevant government agencies, UN agencies, and local NGOs to contribute to the HIV and AIDS response, health, well-being and development of communities. KHANA aspires to a Cambodia where all people have equal access to quality HIV and health services, and development opportunities. It is worth noting that KHANA strive for excellence in HV response with 4 main goals including: (1). Improve integrated HIV programming, (2). Improve community health outcomes in relation to sexual and reproductive health, maternal and child health and tuberculosis, (3). Support secure livelihoods, and (4). Strengthen management capacity and technical excellence in community HIV, health and development responses.
</t>
  </si>
  <si>
    <t xml:space="preserve">Initially established in Cambodia in 1996 as a project of the International HIV/AIDS Alliance, KHANA started operating as an NGO in 1997 and was officially registered as a local NGO in 2000. Since then, KHANA has made outstanding contributions to the HIV response and other related emerging issues in Cambodia. KHANA now looks forward to its advancement as a leading health and development NGO, continuing to achieve sustainable outcomes through evidence-based programs. Currently, KHANA has worked closely with 24 implementing partnership in 20 provinces and municipality. These partners include community-based organizations, local NGOs, and networks of people living with HIV / affected communities committed to working on HIV and AIDS, and other health and development issues. Our partners are our connection to the communities that we serve. They ensure that our program priorities are grounded in the real needs of Cambodia’s people. 
KHANA is currently the prime recipient of a five-year USAID-funded HIV/AIDS project (2012-2017), along with consortium partners FHI 360 and PSI. This project aims to improve effectiveness of the national response through technical innovations, and support the transition from service delivery to technical assistance. KHANA is currently also receiving funds from other donors including GFATM, European Commission. The 5-year USAID-funded SAHACOM project concluded in 2014 and will be extended till September 2015.
</t>
  </si>
  <si>
    <t>#33, Street 71, Tonle Bassac, Chamka morn, Phnom Penh</t>
  </si>
  <si>
    <t>www.khana.org.kh</t>
  </si>
  <si>
    <t>Khana@khana.org.kh</t>
  </si>
  <si>
    <t>(855)23 211 505</t>
  </si>
  <si>
    <t>(855) 23 214 049</t>
  </si>
  <si>
    <t>People Living with HIV (PLHIV), Men who have sex with Men (MSM), Transgender (TG), Entertainment Worker ( EW), People who inject Drug (PWID) and People who use Drug (PWUD)</t>
  </si>
  <si>
    <t>Sou Sochenda</t>
  </si>
  <si>
    <t>ssochenda@khana.org.kh</t>
  </si>
  <si>
    <t>+85512 60 70 72</t>
  </si>
  <si>
    <t xml:space="preserve">I am working for KHANA as a Project Manager for Asia Action on Harm Reduction which we received the funding and technical support from European Commission and The International HIV/AIDS Alliance to implement the Regional Asia Action on Harm Reduction Project from 2013-2015. The project is implemented by six Asian countries: India, Indonesia, China, Malaysia, Cambodia and Vietnam. The project focuses on building the political and social momentum for change by empowering civil society, including people who inject drugs, to inform, to advocate for reform and to bring about social and political change to address HIV and to foster greater participation of people who inject drugs in social and community life.
</t>
  </si>
  <si>
    <t>Youth, Education and Culture, Health and Population Dynamics, Sustained and Inclusive Economies, SRHR and HIV and AIDS</t>
  </si>
  <si>
    <t>Center for Conservation, Education and Research</t>
  </si>
  <si>
    <t>CCER</t>
  </si>
  <si>
    <t>Water and Sanitation, Youth, Education and Culture, Energy, Climate Change, Forests and Biodiversity</t>
  </si>
  <si>
    <t>govt accredition</t>
  </si>
  <si>
    <t>CCER president Chandan Kumar Duarah attended the 
Asia Pacific Civil Society Regional Consultation Meeting
September 17-18, 2013
Phnom Penh, Cambodia</t>
  </si>
  <si>
    <t>To educate the young and the masses on forest, biodiversity, wildlife, water, energy conservation;
Environmental protection; 
Protecting the rights and culture of indigenous communities;
Carrying out study and research on climate change impacts;
Popularization of scientific education among masses.</t>
  </si>
  <si>
    <t xml:space="preserve">The CCER, an NGO was formed in the year 2012 under the Societies Registration Act, XXI of 1860 (No.RS/ KAM (M) /263 / A / 367 of 2012-13) with the objectives to To educate the young and the masses on forest, biodiversity, wildlife, water, energy conservation; Environmental protection; Protecting the rights and culture of indigenous communities;Carrying out study and research on climate change impacts; Popularization of scientific education among masses. 
In the couple of years, CCER has been engaged in several mass awareness campaigns on forest, biodiversity, wildlife, water, energy conservation as well as sanitation and environmental protection, 
Chandan Kumar Duarah is the honorary president of the organization while Mubina Akhtar is the secretary,
</t>
  </si>
  <si>
    <t>H/29, Red Cross Road, Chandmari, Guwahati-781003, Assam, India</t>
  </si>
  <si>
    <t>www.assamtimes.org</t>
  </si>
  <si>
    <t>newildflowers@gmail.com</t>
  </si>
  <si>
    <t>+91 97074 52934</t>
  </si>
  <si>
    <t>applied for</t>
  </si>
  <si>
    <t>To ensure protection of environment through mass support.
Water, forest and energy conservation through sustainable practice. 
To make the masses environment literate by popularizing eco-friendly 
methods in agriculture. Propagating eco-tourism in the forest fringe areas 
and helping the ethnic tribes preserve their traditions.</t>
  </si>
  <si>
    <t>In the last two years CCER has carried on many surveys on impact of Climate Change on livelihood, water, sanitation;
Has held public campaigns for forest, wetland protection.
Helped in organizing campaigns to revive traditional methods in irrigation in drought prone areas,
Educating forest fringe communities to value wildlife and protect forest resources.</t>
  </si>
  <si>
    <t>Mubina Akhtar</t>
  </si>
  <si>
    <t>Navagiri Road, Chandmari, Guwahati-781003, Assam, India</t>
  </si>
  <si>
    <t>mubina_akhtar@rediffmail.com</t>
  </si>
  <si>
    <t>+91 98641 31183</t>
  </si>
  <si>
    <t>Working for Conservation and environment protection since the last 20 years.
Presently holding the post of Coordinator, Assam Environmental NGO Forum, a platform of 31 environmental groups working in northeastern India.
A honorary member to the State Wildlife Advisory Board.</t>
  </si>
  <si>
    <t xml:space="preserve">
Participant in the photo exhibition of UN's World Water Decade Prog,</t>
  </si>
  <si>
    <t>Water and Sanitation, Youth, Education and Culture, Energy, Climate Change, Forests and Biodiversity, Gender Equality and Women's Rights</t>
  </si>
  <si>
    <t xml:space="preserve">Forests and Biodiversity
Climate Change
Water and Sanitation
Gender Equality and Women's Rights
</t>
  </si>
  <si>
    <t>HomeNet Pakistan</t>
  </si>
  <si>
    <t>HNP</t>
  </si>
  <si>
    <t>Poverty Eradication, Water and Sanitation, Employment, Decent Work and Social Protection, Youth, Education and Culture, Health and Population Dynamics, Macroeconomic Policies, Human Rights, Gender Equality and Women's Rights, women workers rights</t>
  </si>
  <si>
    <t>In 2009 onwards HNP was involved in the Bejing plus , post 2015 MDGs , CEDAW reporting</t>
  </si>
  <si>
    <t xml:space="preserve">• Mainstreaming issues of home-based workers in national and provincial policies
• Making Home-Based workers visible
• To build an international network for women home-based workers and their organizations and NGOs, cooperatives, trade unions, researchers, women’s groups etc. working in this field
• To coordinate an international campaign for the improvement of home based workers’ conditions of work
• To collect information on women home-based work and women workers to disseminate it to the members of the network and other interested organizations
• To provide technical assistance to HBWs and women workers in general
</t>
  </si>
  <si>
    <t xml:space="preserve">HomeNet Pakistan is a network of organizations formed to raise awareness about the economic, social, domestic and other working conditions of home-based women workers who comprise 70% of the informal workforce contributing towards the country’s economic activities. HomeNet Pakistan has been working for giving a recognition and support to the home-based workers since 2005. Formed under the Societies Registration Act 1862 HomeNet Pakistan is a member of HomeNet South Asia. 
Vision: HomeNet Pakistan is a membership based network, comprising of membership-based organizations representing the majority of home based workers across Pakistan. HomeNet Pakistan envisions a society in which home based workers are ensured visibility, recognition, legal and social protection, and a decent standard of living.
Mission: HomeNet Pakistan, as a member of HomeNet South Asia, strives to empower home based workers to realize their economic, political and social rights through the strengthening of their respective organizations, adoption of fair trade practices, resulting in the improvement of their working and living conditions, thus ensuring that home based workers have security of income, and participation in governance related to their concerns and livelihood.
</t>
  </si>
  <si>
    <t>2-B , LDA Apartments ,Lawrence Road ,Lahore-Pakistan</t>
  </si>
  <si>
    <t>www.homenetpakistan.org,</t>
  </si>
  <si>
    <t>info.hnp@gmail.com</t>
  </si>
  <si>
    <t>92 42 36313186-88</t>
  </si>
  <si>
    <t>92 42 36282989</t>
  </si>
  <si>
    <t xml:space="preserve">• Advocacy for legislation on the National Policy on Homebased Workers
• Information development and dissemination
• Networking
• Capacity Building
Special Focus 
• Organizing and Networking of women home-based workers and their organizations.
• Supporting development of policy and advocacy on key issues with the government.
• Demonstrating pilot approaches for social protection of home-based workers.
• Promoting fair trade practices
</t>
  </si>
  <si>
    <t>1-Policy level Advocacy and lobbying activities 
2-Research Based policy advocacy 
3-Capacity building of the target groups and members 
4-Information repackaging and development of IEC material
5- Consultative processes and meetings with member parliamentarians , government officials , ministries , district line departments.
6-development of policy papers and briefs 
7-mobilization of women workers and organizing 
8-Linkages development of workers</t>
  </si>
  <si>
    <t>Ume Laila Azhar</t>
  </si>
  <si>
    <t>2-B .LDA Flats , Lawrence Road , Lahore -Pakistan</t>
  </si>
  <si>
    <t>laila.azhar@gmail.com</t>
  </si>
  <si>
    <t xml:space="preserve">Ume-Laila Azhar is working as a Development Manager .She started her career as free lance journalist, social worker and High school teacher. She joined the development sector with Aurat Foundation in 2002 and since then working for women empowerment and human rights .A free lance journalist and a social worker working specifically in human rights issue pertaining to women in politics, economics and VAW. 
Presently she is working in HomeNet Pakistan as Executive Director and looking after the network all over Pakistan. HomeNet Pakistan (HNP) is working for women who work at home and these women are the maximum of the deprived strata of the population of Pakistan. Women home based workers need a great deal of support at different levels and the support is of different kinds .They want support in information, knowledge , capacity building – developing contact, presenting issues, advocacy skills , designing and marketing etc. Apart from this what they essentially want is linkages and that is of two kinds ; i) institutions and ii) individuals ; who could play a role to support them so that whatever knowledge and advocacy they are doing could possibly materialize into something concrete and tangible. Another kind of linkage is among the organizations themselves i.e. networking. Here organizational strength is required while making efforts to strengthen home based workers; creating linkages, networking, capacity building and advocacy.
Presently a member of Punjab Provincial commission on the status of women Ume Laila has represented Pakistan many times at South Asia, and International level and have received t he International Alliance for Women “TIAW World of Difference 2012” award. She has developed and presented papers on the following:
1. A Baseline Study on Commercial Sex Exploitation of Girls in Lahore, 2009 
2. Presented Paper on Global Economic Crisis and the working poor, 2009 presented in Manaesar, Hyrana India 2009.
3. Situation of HBWs in Pakistan and Advocacy efforts published by Aurat Foundation in 2010-2011
4. Booklet on Member Based Organizations (MBOs) 
5. Paper on Social Protection in Pakistan 
6. A paper on the conditions of the Flood effected HBWs of Sindh in Pakistan for ADB, NDMA and UN women 2012 
7. CEDAW Shadow reporting , 2009-2012 
8. Paper on Gender Review of the informal sector women workers 2012
9. Home Based Kite Producers in Lahore and Jhang “Submitted to the Asian Solidarity Economy Council, on the occasion of the 5th RIPESS International Meeting of SSE. Manila, Philippines, October 15-18, 2013
10. Policies and Legislation for Homebased Workers Discussion Paper prepared for Friedrich Ebert Stiftung , April 2013 
11. Protection of Rights of Vulnerable Labour group Forced Labour, Child Labour &amp; Women Workers presented to the Punjab department of Labour for South Asian Labour conference , April 2014
Ume Laila Azhar 
• M.Sc Psychology from Government College Lahore 
• BA from Kinnaird 1988-89 
Applied Psychology, Political science 
• Studied at LUMS for a diploma in Training of Mangers (TOM) in 2003 
</t>
  </si>
  <si>
    <t>took up the processes of CEDAW reporting in 2008-2010 . Larger level consultation on CEDAW concluding observations . Engaged in the taking forward the concluding observations from 2012 onwards . Remained part of CEDAW shadow reporting and Shadow reporting of ICESCRs at provincial level. consulted training on UN treaty obligations for CSO. Remained engaged with Planning and development department on post 2015 MDGs and MDGs reporting . 
Attended UN advisory committee meetings (intial)</t>
  </si>
  <si>
    <t>Poverty Eradication, Water and Sanitation, Employment, Decent Work and Social Protection, Youth, Education and Culture, Health and Population Dynamics, Sustained and Inclusive Economies, Means of Implementation, Human Rights, Gender Equality and Women's Rights, Rule of Law and Governance</t>
  </si>
  <si>
    <t>CEDAW reporting and Shadow reporting 
Post 2015 discussion on gender equality and women rights 
Engagement with ILO on DWs and HBWs and part of the discussion on formalization of informal sector</t>
  </si>
  <si>
    <t>Mahila Dakshata Samiti</t>
  </si>
  <si>
    <t>MDS</t>
  </si>
  <si>
    <t>Poverty Eradication, Employment, Decent Work and Social Protection, Sustained and Inclusive Economies, Macroeconomic Policies, Sustainable Development Financing, Global Partnership for Achieving Sustainable Development, Regional and Global Governance, Sustainable Cities and Human Settlement, Climate Change, Gender Equality and Women's Rights, Conflict Prevention, Post Conflict Peace Building and the Promotion of Durable Peace, Rule of Law and Governance</t>
  </si>
  <si>
    <t>Participated in ESCAP and UN Women meetings a number of times . In 2014, attended meetings on Beijing +20 Review meetings in August and November.</t>
  </si>
  <si>
    <t>MDS focuses on Women'sRights and Empowerment of Women. Advocacy and impacting agenda both at the national and global level.</t>
  </si>
  <si>
    <t>MDS was founded in 1977 and has state branches in most of the states of India. It has ECOSOC status with the UN</t>
  </si>
  <si>
    <t>D- 45 Kidwai Nagar New Delhi</t>
  </si>
  <si>
    <t>.,,,</t>
  </si>
  <si>
    <t>rajputpam@gmail.com</t>
  </si>
  <si>
    <t>91-172 2545425</t>
  </si>
  <si>
    <t>...,</t>
  </si>
  <si>
    <t>Formulation of national and Global agenda for a gender just equitable and sustainable development agenda</t>
  </si>
  <si>
    <t>Organising Seminars, Conferences, network with NGOs, National and international, undertake research, prepare policy briefs, lobby at the national and international level, etc</t>
  </si>
  <si>
    <t>Prof Pam Rajput</t>
  </si>
  <si>
    <t>1008, Sector 15 B Chandigarh 160015</t>
  </si>
  <si>
    <t>..,,</t>
  </si>
  <si>
    <t>National Vice President of the organisation , attended the Beijing and Beijing + Review processes , Rio and Rio+20, FFD and CSW. 
Founder Director of Centre for Women's Studies Panjab University</t>
  </si>
  <si>
    <t>As above
Has been active in UN meetings as well as ESCAP meetings over the years</t>
  </si>
  <si>
    <t>Poverty Eradication, Macroeconomic Policies, Sustainable Development Financing, Human Rights, Gender Equality and Women's Rights, Conflict Prevention, Post Conflict Peace Building and the Promotion of Durable Peace, Rule of Law and Governance</t>
  </si>
  <si>
    <t>Can contribute to highlighting the regional priorities for sustainable development agenda</t>
  </si>
  <si>
    <t>Global Environment Facility/ United Nations Development Programme - Small Grants Programme, Centre for Environment Education</t>
  </si>
  <si>
    <t>GEF UNDP SGP, CEE</t>
  </si>
  <si>
    <t>Food Security and Nutrition/ Sustainable Agriculture, Desertification, Land Degradation and Drought, Employment, Decent Work and Social Protection, Youth, Education and Culture, Sustained and Inclusive Economies, Energy, Sustainable Development Financing, Means of Implementation, Global Partnership for Achieving Sustainable Development, Sustainable Consumption and Production (Including Chemical and Waste), Climate Change, Oceans and Seas, Forests and Biodiversity, Gender Equality and Women's Rights</t>
  </si>
  <si>
    <t>Funded by the GEF as a corporate programme, GEF UNDP/SGP is implemented by the United Nations Development Programme (UNDP) on behalf of the GEF partnership, and is executed by the United Nations Office for Project Services (UNOPS). UNDP, the development arm of the United Nations, was designated by the GEF as one of its three Implementing Agencies. Specifically, the UNDP-GEF supports the development of projects in the environmental focal areas of biodiversity, climate change, international waters, and ozone depletion. On behalf of the GEF partnership, UNDP GEF also manages two corporate programmes, the Small Grants Programme, and the Country Dialogue Workshops.</t>
  </si>
  <si>
    <t>Develop community-level strategies and implement technologies that could reduce threats to the global environment if they are replicated over time. 
Gather lessons from community-level experience and initiate the sharing of successful community-level strategies and innovations among CBOs and NGOs, host governments, development aid agencies, GEF and others working on a regional or global scale. 
Build partnerships and networks of stakeholders to support and strengthen community, NGO and national capacities to address global environmental problems and promote sustainable development. 
Ensure that conservation and sustainable development strategies and projects that protect the global environment are understood and practiced by communities and other key stakeholders.</t>
  </si>
  <si>
    <t>Small Grants Programme (GEF UNDP/SGP) globally in 122 countries is funded by Global Environment Facility (GEF) as the corporate program of the GEF is executed by the United Nation Development Program (UNDP), on behalf of the GEF partnership. In India the program is hosted through the National Host Institution (NHI) i.e - Centre for Environment Education (CEE) as the responsible party for the GEF Small Grants Programme which is being implemented under a full scale project of the GEF by Ministry of Environment &amp; Forest, (MoEF) Government of India (GoI) and executed through the United Nation Development Program (UNDP).
GEF UNDP/SGP seeks to support initiatives, which demonstrate community-based innovative, gender sensitive, participatory approaches and lessons learned from other development projects that lead to reduce threats to the local and global environment problems. The GEF GEF UNDP/SGP Programme is sourced with a belief that global environmental problems can only be addressed adequately, if local people are involved in planning, decision making and sharing roles and responsibilities at all levels. It strongly believes that with small amounts of funding, the communities can undertake activities and local actions, which make "Significant Difference" to their environment and livelihoods. 
CEE is a national level institution supported by Ministry of Environment and Forest, Government of India as a “centre of excellence”, and affiliated to the Nehru Foundation for Development, Ahmedabad. CEE has its presence felt in all the states and Union Territories of India through a local network of 7 regional offices and 23 field offices across the country. The GEF UNDP/SGP program started in India from the year 1996-1997. So far it has in India supported 331 projects in various geographical locations across the country and in all five thematic areas of Climate Change, Conservation of Biodiversity, Land Degradation, Persistent Organic Pollutants (POPS) &amp; International Waters. Since its inception, GEF UNDP/SGP has confronted very real challenges in working with communities to reconcile global environmental priorities with local community needs - challenges that have been met in different ways across the globe depending on particular economic, cultural, political and environmental conditions. In the process, GEF UNDP/SGP became "the people's GEF".</t>
  </si>
  <si>
    <t>C-40, South Extension Part 2, New Delhi - 110049</t>
  </si>
  <si>
    <t>http://www.sgpindia.org/</t>
  </si>
  <si>
    <t>prabhjot.sodhi@ceeindina.org</t>
  </si>
  <si>
    <t>GEF UNDP/SGP is rooted in the belief that global environmental problems can best be addressed if local people are involved and there are direct community benefits and ownership. GEF UNDP/SGP is convinced that with small amounts of funding, members of local communities can undertake activities that will make a significant difference in their lives and environments, with global benefits, in contrast with top-down, expert-reliant development interventions.</t>
  </si>
  <si>
    <t>The GEF UNDP/SGP is flexible in allowing the timely budgetary changes in the project addressing the needs of the communities. Creating a bridge between the communities and planners/donors.
Encourages ownerships of change through people’s participation and negotiation processes for better co financing.
Maintaining measurable standards of performance for all the activities in project, linking the social, natural, economic and human capital for sustainability
GEF objectives can be best achieved through the endorsement and active participation of local communities and stakeholders. GEF UNDP/SGP projects link the GEF focal areas with livelihood based actions.
GEF UNDP/SGP has developed simple, easy to understand and implement PROJECT GUIDELINES, up loaded on the GEF UNDP/SGP website (www. sgpindia.org) for the partners. Enabling effective leveraging of resources.
GEF UNDP/SGP encourages a more learning by doing approach, learning from mistakes, intense and active discussions. Timely disbursement of funds. Encourages voluntary labour and no subsidy approach
Simply believes in a more ‘systemic approach’ to development through the Standard Operating Procedures (SOPs). These are simple ways of working encouraging participatory process based approach, which is transparent and efficient and has clearly defined impact indicators.
Facilitation and emphasis on having lessons from pilots to be shared with a wider audience, including Governments at all levels (local, district, state and national levels) for better knowledge management and influencing policy.
The GEF UNDP/SGP grants leverages and facilitates linkages of projects with state, local government, private/public sector and other institutions. This creates visbility while building capacities of nascent NGOs/CBOs.
GEF UNDP/SGP along with its project partners through formal/informal, meetings/discussions with Government of India (GOI), donors, private and public sector and other stakeholders disseminates lessons learnt in the program for resource mobilization, replication and scaling up.
CEE as the national host institution (NHI’s) for the GEF UNDP GEF UNDP/SGP facilitates through seven regional offices are working in tandem with the NC to promote balanced thematic and geographical coverage of the program. 
Regular capacity building efforts over time have developed a common understanding, mutual respect and trust between the ranges of stakeholders in the GEF UNDP GEF UNDP/SGP.
Intensive hand holding with partners. Mutual learning and trust building. Demystify the goals and project principles, creating to develop a shared vision and a common understanding for building capacities of stakeholders in project, bringing out the GEFability of the project interventions.
Pro active links established with pool of consultants and institutions with the partners, to promote a more result based local ownership approach.
The program is embarking on developing a more Business model Approach with partners.</t>
  </si>
  <si>
    <t>Prabhjot Singh Sodhi</t>
  </si>
  <si>
    <t>C-40, South Extension Part 2, New Delhi-110049</t>
  </si>
  <si>
    <t>prabhjot.sodhi@ceeindia.org</t>
  </si>
  <si>
    <t>National Coordinator, GEF SGP supported by UNDP and Government of India, supervise the national SGP team members, and provides necessary guidance and coaching; the national steering committee member, governments and with UNDP CO team. Keep abreast of the national environmental concerns and priorities as well as the socio-economic conditions and trends as they relate to the GEF SGP and its focal areas, and assess their impacts on SGP's work and programme.</t>
  </si>
  <si>
    <t xml:space="preserve">Contribution to formulation of Country Programme Strategy (CPS) for implementing GEF UNDP SGP. 
Attending various national and international level meetings in UNDP and other UN agencies. 
</t>
  </si>
  <si>
    <t>Food Security and Nutrition/ Sustainable Agriculture, Desertification, Land Degradation and Drought, Employment, Decent Work and Social Protection, Youth, Education and Culture, Sustained and Inclusive Economies, Energy, Sustainable Development Financing, Means of Implementation, Global Partnership for Achieving Sustainable Development, Regional and Global Governance, Sustainable Consumption and Production (Including Chemical and Waste), Climate Change, Oceans and Seas, Forests and Biodiversity, Gender Equality and Women's Rights</t>
  </si>
  <si>
    <t>The programme encourages and supports the participation of communities, local people, NGOs, CBOs (community-based organizations), and other stakeholders in all aspects of programme planning, design and implementation
The formulation of country programme strategies
The development, presentation, and execution of project concept papers and proposals
Building partnerships to broaden the scope of the programme and to communicate and replicate successful GEF UNDP/SGP initiatives
Raising public awareness of global environmental issues and changing public attitudes and practices
Influencing government environmental policies and programmes; and Mobilizing in-kind and monetary resources to support project and programme sustainability
The flexible decentralized structure of GEF UNDP/SGP encourages maximum country and community-level ownership and initiative</t>
  </si>
  <si>
    <t>Asian Students Association</t>
  </si>
  <si>
    <t>ASA</t>
  </si>
  <si>
    <t>Poverty Eradication, Employment, Decent Work and Social Protection, Youth, Education and Culture, Human Rights, Regional and Global Governance, Gender Equality and Women's Rights, Conflict Prevention, Post Conflict Peace Building and the Promotion of Durable Peace, LGBTIQ Rights</t>
  </si>
  <si>
    <t>We were invited to speak at the UNESCO in several occasions. We also got invited to give resource during the 1st International Youth Policy Forum in Azerbaijan. We have engaged on the issues of education and employment, among many other issues of the youth in Asia Pacific.</t>
  </si>
  <si>
    <t>The main objectives of the organization are:
a) Develop capacity among the youth and student on the ground, both at the local and national level, to engage on their sectoral issues with specific agencies;
b) Strengthen their capacity and confidence in asserting the right of educaiton for all, among many other campaigns and issues;
c) Develop solidarity among various students and youth organizations in Asia Pacific in their urgent campaigns for protection and promotion of their rights to free education, decent employment, etc.</t>
  </si>
  <si>
    <t>The ASA is a regional platform of student and youth organizations all over Asia and the Pacific. It has member organizations in South Asia, Southeast Asia, West Asia (Middle East), Pacific, and East Asia. Its member organizations are mostly national and local organizations of youth, whether at the student sector, indigenous sector, working youth, out of school youth, etc. Established in 1969, the ASA has been at the forefront of the campaign for education for all and has been involved in various international engagements like the UN. During the campaign against the WTO, it came up with the E4ALL campaign, Education, Employment, Environment and Equality for All.</t>
  </si>
  <si>
    <t>G/F, No. 2 Jordan Road, Kowloon, Hong Kong SAR</t>
  </si>
  <si>
    <t>http://apstudents.wordpress.com</t>
  </si>
  <si>
    <t>asasec@netvigator.com</t>
  </si>
  <si>
    <t>852-27237536</t>
  </si>
  <si>
    <t>1. Campaigning on education for all;
2. Continuing the E4ALL campaign - education, employment, environment and equality for all;
3. Respecting the democratic rights and freedoms of youth in all areas;</t>
  </si>
  <si>
    <t>1. conferences and capacity building workshops
2. lobbying and advocacy at the national and regional levels
3. campaigns at the national and regional levels
4. solidarity campaigns
5. representations in UN and other international engagements</t>
  </si>
  <si>
    <t>Rey Asis</t>
  </si>
  <si>
    <t>4/F, Flat 11, 11 Bowring Road, Kowloon, HK SAR</t>
  </si>
  <si>
    <t>reyasis@gmail.com</t>
  </si>
  <si>
    <t>Rey Asis is the regional secretariat member of the ASA. He is now currently working with the Asia Pacific Mission for Migrants on the issue of youth and migration.</t>
  </si>
  <si>
    <t>Rey Asis was invited to speak at the UNESCO meeting on Higher Education in Oslo, Norway last June 2004. He also made an intervention during the regional sharing at the 1st International Youth Policy Forum in Baku, Azerbaijan in October 2014. He has also attended several meetings that the UN was a part of, i.e. the ICNYP meeting in Vienna, Austria in 2007 and the Assembly of Civilizations in Madrid, Spain in January, 2008.</t>
  </si>
  <si>
    <t>Employment, Decent Work and Social Protection, Youth, Education and Culture, Human Rights</t>
  </si>
  <si>
    <t>I would like to contribute knowledge about youth-related issues as well as network of youth groups in Asia Pacific to the Regional CSO Engagement with the UN System. It will be very good for the youth groups to be represented and given the space to effectively engage with the UN agencies on issues that are close to their hearts.</t>
  </si>
  <si>
    <t>Motivation Sri Lanka (MSL)</t>
  </si>
  <si>
    <t>Local NGO</t>
  </si>
  <si>
    <t>Poverty Eradication, Food Security and Nutrition/ Sustainable Agriculture, Water and Sanitation, Health and Population Dynamics, Disaster Risk Reduction, Forests and Biodiversity, Gender Equality and Women's Rights</t>
  </si>
  <si>
    <t>Asia Pacific Civil Society Regional Consultation Meeting , 17-18 September 2013, Phnom Penh, Cambodia</t>
  </si>
  <si>
    <t>*All type of Environment activities for sustainable development
*Support to empower marginalized community group
*Support and formulate community development initiatives
Working in partnership with Government ,Local Authorities , and community based organizations to up lift rural disadvantaged communities
*Represent the member's voice at different flora'
*</t>
  </si>
  <si>
    <t xml:space="preserve">Motivation Sri Lanka (MSL) is a Non Governmental Organization. Established in 1999.MSL aims to supports and strengthen Marginalize people by providing .Training for Empowerment .Technical supports ,linkages to financial assistance to CBO and CSO's , Conducting awareness programes for gender Development .In addition MSL also has strong background in developing and implementing innovative new project ideas and parnership with other NGO's governments authorites ,and International agencies 
</t>
  </si>
  <si>
    <t>Motivation Sri Lanka,BalavwinnaGama Road,Balawinna,Pallebedda,Sri Lanka</t>
  </si>
  <si>
    <t>msl srilanka</t>
  </si>
  <si>
    <t>mslsrilanka@yahoo.com</t>
  </si>
  <si>
    <t xml:space="preserve">*All type of Environment activities for sustainable development
*Support to empower marginalized community group
*Support and formulate community development initiatives
*Working in partnership with Government ,Local Authorities , and community based organizations to up lift rural disadvantaged communities
</t>
  </si>
  <si>
    <t xml:space="preserve"># Conducting programme on Reduction of persistent Organic Pollutants by control of exposure of hazardous chemical in the environment 
#Strengthening programme for CBO's
Conducting awareness programmes of Gender
#Conducted Medical health camp , testing blood ,water ,Soil 
#Conducting Environmental protection programme
</t>
  </si>
  <si>
    <t>PINNAKANDE KATTADIYALAYA SISIRA NIHAL KUMARA ARIYAWANSHA</t>
  </si>
  <si>
    <t>BALAWINNAGAMA ROAD,BALAWINNA,PALLEBEDDA,SRI LANKA</t>
  </si>
  <si>
    <t>ngosisira@gmail.com</t>
  </si>
  <si>
    <t>I am the directer of Motivation sri Lanka ,I have master degree for sociology, and I have over 15 years experiences in community development sectors .I have local and international experiences also</t>
  </si>
  <si>
    <t>I had participate Asia Pacific Civil Society Regional Consultation Meeting , 17-18 September 2013, Phnom Penh, Cambodia</t>
  </si>
  <si>
    <t>Food Security and Nutrition/ Sustainable Agriculture, Water and Sanitation, Climate Change, Gender Equality and Women's Rights</t>
  </si>
  <si>
    <t>yes I can</t>
  </si>
  <si>
    <t>IPPF ESEAOR</t>
  </si>
  <si>
    <t>Health and Population Dynamics</t>
  </si>
  <si>
    <t>CSW, CPD, CEDAW, ICESCR</t>
  </si>
  <si>
    <t>Our work is driven by four strategic objectives:
- Support actions to increase to increase access by strengthening IPPF ESEAOR's sexual and reproductive health and rights (SRHR) leadership position in the region
- Ensure increased access to integrated, quality SRHR services and information by using gender, rights-based and quality of care (QoC) approaches
- Build regional capacity to increase access by strengthening institutional and operational efficiency
- Enhance organisational learning and accountability to stakeholders</t>
  </si>
  <si>
    <t xml:space="preserve">IPPF ESEAOR works in 26 countries in the East &amp; South East Asia and Oceania Region. Our membership consists of 22 full members, one associate member and three collaborating partners. Through our Member Associations (MAs) we deliver much needed sexual and reproductive health (SRH) services to the poor marginalised and under-served, men, women, adolescents and young people.
</t>
  </si>
  <si>
    <t>246 Jalan Ampang, 50450 Kuala Lumpur, Malaysia</t>
  </si>
  <si>
    <t>http://www.ippfeseaor.org</t>
  </si>
  <si>
    <t>office@ippfeseaor.org</t>
  </si>
  <si>
    <t>IPPF believes that SRHR should be guaranteed for everyone because they are internationally recognised human rights. IPPF is committed to gender equality, and to eliminating the stigma and discrimination which threatens individual well-being and leads to the widespread violation of health and human rights, particularly among women.
In 2009, 'IPPF+' was established as a Federation-wide network of people living with HIV. It fosters a culture of respect that welcomes, supports and meaningfully involves staff and volunteers who are living with HIV.
The Federation values diversity and emphasises the participation of young people and people living with HIV and AIDS in its governance and its programmes. IPPF considers the spirit of volunteerism to be central to achieving its mandate and advancing its cause. IPPF is committed to working in partnership with communities, governments, other organisations and donors.</t>
  </si>
  <si>
    <t xml:space="preserve">IPPF ESEAOR is managed by mainly by its Regional Office (RO) in Kuala Lumpur, Malaysia. A sub-regional office in Fiji assists in managing affairs in the Pacific. Both the staff at ESEAOR and the sub-regional office for the Pacific (SROP) compose the Regional Secretariat to assist the Member Associations (MAs). The secretariat is led by the Regional Director (RD) and assisting the RD are different staff responsible in the areas of governance, strategic planning, programme development and operations, monitoring and evaluation (M&amp;E), resource mobilisation and financial information systems. IPPF ESEAOR also facilitates partnerships between its MAs and government agencies, non-governmental organisations, civil society, and UN agencies in the field of sexual and reproductive health and rights (SRHR) within and across the region.
</t>
  </si>
  <si>
    <t>Fumie Saito</t>
  </si>
  <si>
    <t>fsiato@ippfeseaor.org</t>
  </si>
  <si>
    <t>Fumie Saito works as a NGO regional coordinator for PMNCH (The Partnership for Maternal, Newborn and Child Health, the global initiative hosted by WHO).
She has been vigorously working on originating a numerous consultations on the Global Strategy for Women's, CHildren's and Adolescents' Health, which will be launched aligning with SDGs in the coming September.</t>
  </si>
  <si>
    <t>Participated in dialogues with CEDAW (NY, 2003) and CESCR (Geneva, 2013) committee as a representative Japanese women's groups.
Participated in CSW in 2013 and Beijing+20 ESCAP meetings in 2014.</t>
  </si>
  <si>
    <t>Health and Population Dynamics, Human Rights, Gender Equality and Women's Rights</t>
  </si>
  <si>
    <t>Bringing updated global dialogue on women's and children's health into the regional dialogue.</t>
  </si>
  <si>
    <t>Asia Pacific Forum on Women, Law and Development</t>
  </si>
  <si>
    <t>Poverty Eradication, Food Security and Nutrition/ Sustainable Agriculture, Employment, Decent Work and Social Protection, Sustained and Inclusive Economies, Macroeconomic Policies, Sustainable Development Financing, Means of Implementation, Global Partnership for Achieving Sustainable Development, Human Rights, Climate Change, Disaster Risk Reduction, Gender Equality and Women's Rights, Conflict Prevention, Post Conflict Peace Building and the Promotion of Durable Peace</t>
  </si>
  <si>
    <t xml:space="preserve">APWLD has been active in many intergovernmental process related to sustainable development. 
We are one of the Women Major Group (WMG) Organising Partner. We initiated and currently co-chaired the Asia Pacific Regional CSO Engagement Mechanism (AP-RCEM) - a newly established platform initiated, driven and owned by Asia Pacific CSO to facilitate the coordination of AP CSO's engagement in the regional and global processes. APWLD engaged with HLP, Open Working Group (OWG) procesess, and the current Post-2015 processes and leading joint major groups' position on inequalities within and between countries, means of implementation and financing. We were selected as speaker on the issue of Decent Work and Living Wage at OWG 4, Disaster Risk Reduction at OWG 7, Peace and Conflict at OWG 8. We also act as panelists in many regional intergovernmental process, among others on the issue of Rule of Law in APFSD 2014, Means of Implementation and Development Justice in ESCAP 70th Commission Sessions, Regional Perspective on Accountability and Monitoring, etc. 
In terms of the issue on financing, we have done many coordination and leading role. We are part of the Women Working Group for Financing and Development. We acted as WMG Focal Point for UN Intergovernmental Committee of Experts on Sustainable Development Financing (ICESDF) procesess, we led the coordination of Asia-Pacific CSO engagement during the Regional Consultation of Sustainable Development Financing in Jakarta last June 2014. We led and drafted Women Major Group's formal response to ICESDF report. We are selected as a key speaker/panelist in many intergovernmental process on this issue, among others: 1) as one of the key panelists during the Ministerial Panel on Asia-Pacific Perspectives on Sustainable Development and Development Financing organised by UNESCAP during the 70th Commission Session, 8 August 2014, Bangkok, Thailand. 2) ICESDF 2nd meeting in New York, and 3) selected as the CSO speaker at the opening of the UN General Assembly Financing for Development hearings, 9 April 2015. 
APWLD is part of UN Women's Asia Pacific Civil Society Advisory Committee, and part of the Executive Committee of Women Human Rights Defenders International Coalition, and co-ordinating committee of the Southeast Asian Women's Cacus, and co-chairs the post-2015 working group for the Civil Society Parnership for Development Effectiveness (CPDE). APWLD is the active member of steering committee and the co-organiser for the CSO Forum for the last for Asia Pacific Consultation on Beijing+20 last November 2015. On behalf of RCEM, APWLD is collaborating with UNESCAP and UNEP to organise the next Asia Pacific CSO Forum on Sustainable Development. 
</t>
  </si>
  <si>
    <t xml:space="preserve">We believe that law can be transformative as well as repressive. We seek to dissect, engage with and transform laws, legal practices and the system that shape and inform them. 
We believe that the fusion of patriarchy with militarisation, fundamentalism and neo-liberal economic globalisation is responsible for gross violations of women’s rights. We work with our members and allies to develop a model of development that is more just, equitable and sustainable - a model of development justice, 
We believe that equality, development and the realisation of human rights can only happen when women, particularly marginalised women, are empowered to lead policy and legal debates and articulate solutions. 
We believe that a transformative form of democratic leadership root from peoples' movements can bring about the structural changes required to claim and advance women’s rights
</t>
  </si>
  <si>
    <t>APWLD is a leading feminist network with 180 members from women's organisation and rural, indigenous, migrant women organisation in 26 countries in Asia Pacific. We use capacity development, research, advocacy and activism to claim and strengthen women's human rights. Our active membership provides the strength that drives and executes our work: to promote women's human rights to bring about structural transformatve changes in various issues - land rights, environments, food sovereignty, climate justice, migrant workers' and labour rights, decent work and living wage, trade, financing and women political voice. Our mission is to empower women and grow the movements in Asia and Pacific to claim equality, justice, peace and sutainable and inclusive development. APWLD holds a consultative status with ECOSOC - and we work to facillitate and ensure the voices from the rural, indigenous, migrant and urban poor's women are heard in the formal intergovernmental process in regional and global level. We are part of many coalitions of feminist and peoples' movement in the issue of food sovereignty, land rights, climate justice, migrants domestic workers' rights, peace and justice, etc.</t>
  </si>
  <si>
    <t>189/3 Changklan Road, A Muang, Chiang Mai</t>
  </si>
  <si>
    <t>www.apwld.org</t>
  </si>
  <si>
    <t>apwld@apwld.org</t>
  </si>
  <si>
    <t>(66) 53284527, 284856</t>
  </si>
  <si>
    <t>(66) 53280847</t>
  </si>
  <si>
    <t>APWLD has been empowering women to use law as an instrument of change for equality, justice, peace and development. We use research, training, advocacy and activism to claim and strengthen women’s human rights and to strengthen feminist movements.</t>
  </si>
  <si>
    <t>Our diverse membership provides the strength and expertise that both drives and executes our programme areas which include Women and Power, Feminist Law and Practice, Breaking out of Marginalisation, Grounding the Global, Feminist Development Justice and Climate Justice,</t>
  </si>
  <si>
    <t>Wardarina -</t>
  </si>
  <si>
    <t>rina@apwld.org</t>
  </si>
  <si>
    <t xml:space="preserve">Wardarina (Rina) is a Programme Officer of Breaking Out of Marginalisation Programme at APWLD. She works directly with rural, indigenous, migrant and urban poor women organisations in the region – particularly on the issue of land rights, climate change, decent work and living wage, food sovereignty, and conflict over natural resources. Before joining APWLD, she was the programme coordinator of Solidaritas Perempuan (SP), a membership-based feminist organisation in Indonesia. SP works directly with the grassroots women to build local feminist movement against the maldevelopment practices and policies; and work in monitoring World Bank and ADB’s projects and policies in Indonesia. 
Wardarina represents APWLD in various regional and international forum on Post 2015 and SDGs. In the last AP CSO meeting in Bangkok last May 2014, CSO in the Asia Pacific established a Regional CSO Engagement Mechanism (RCEM) where APWLD was selected as the regional Women Major Group focal point; and also currently chairing the transitional committee of the whole RCEM. 
</t>
  </si>
  <si>
    <t xml:space="preserve">Regional Impelementation Meeting On the Follow Up of Rio+20, Bangkok. 
Commission Session 69th, delivered a joint statement from CSOs, 
Asia Pacific Forum on Sustainable Development 2014,
etc
</t>
  </si>
  <si>
    <t>Poverty Eradication, Food Security and Nutrition/ Sustainable Agriculture, Employment, Decent Work and Social Protection, Sustained and Inclusive Economies, Macroeconomic Policies, Means of Implementation, Global Partnership for Achieving Sustainable Development, Human Rights, Climate Change, Disaster Risk Reduction, Gender Equality and Women's Rights</t>
  </si>
  <si>
    <t>Substantive and coordination contribution</t>
  </si>
  <si>
    <t>Family Planning Association of India</t>
  </si>
  <si>
    <t>FPA India</t>
  </si>
  <si>
    <t>Poverty Eradication, Food Security and Nutrition/ Sustainable Agriculture, Water and Sanitation, Employment, Decent Work and Social Protection, Youth, Education and Culture, Health and Population Dynamics, Macroeconomic Policies, Sustainable Development Financing, Means of Implementation, Global Partnership for Achieving Sustainable Development, Needs of Countries in Special Situations, Human Rights, Sustainable Cities and Human Settlement, Sustainable Transport, Climate Change, Disaster Risk Reduction, Gender Equality and Women's Rights, Conflict Prevention, Post Conflict Peace Building and the Promotion of Durable Peace, Rule of Law and Governance, LGBTIQ Rights, Sexual and Reproductive Health and Rigths</t>
  </si>
  <si>
    <t>International Planned Parenthood Federation (IPPF) and ISO Certified 9001 - 2008 Certified (Bureau Veritas)</t>
  </si>
  <si>
    <t>FPA India has been participating in the global level meetings organised by United Nations Department of Economic and Social Affairs, Population Division especially Commission on Population and Development (CPD) 47 - Assessment of the Status of Implementation of the Programme of Action on the International Conference on Population and Development and also the current CPD48 being held on Realizing the future that we want - integration population issues into Sustainable Development; including in the Post 2015 developmental agenda. Apart from this participating in the events organized at the regional and national level organized by UN women like the Asia Pacific Forum Beijing +20.</t>
  </si>
  <si>
    <t>FPA India’s mission is to strengthen voluntary commitment to advocate for Sexual and Reproductive Health and Rights (SRHR) and choices. It promotes access to SRHR information and services related to family planning, safe abortions, HIV and AIDS, gender based violence, and sexuality to poor marginalized, and vulnerable populations including young people. It strongly believes that sexual and reproductive rights are internationally recognized human rights and as such, should be guaranteed for and exercised by everyone. It further believes that development is key to empower people to exercise their sexual and reproductive rights; and there are close linkages between sexual and reproductive health and poverty, and between demographic change and development</t>
  </si>
  <si>
    <t xml:space="preserve">FPA India is a national level non-governmental organisation working with communities for improving their sexual and reproductive lives since 1949. With its headquarters based in Mumbai, it works through 40 branches functioning in 17 states of India. It is a service provider and also advocates on sexual and reproductive health and rights. The current work can be broadly categorized into 5 A’s: Adolescents, AIDS, (safe) Abortion, Access, and Advocacy. It has over half century pioneered landmark innovations in the field of family planning and reproductive health, and has continuously expanded its activities to include emerging development priorities in the areas integrating HIV in sexual and reproductive health, human sexuality, women empowerment, HIV&amp;AIDS, and MSM and male to female transgender communities.
It strongly believes that sexual and reproductive rights are internationally recognized human rights and as such, should be guaranteed for and exercised by everyone. It further believes that (i) development is the key to empower people to exercise their sexual and reproductive rights. (ii) There are close linkages between sexual and reproductive health and poverty and between demographic change and development. FPA India is a member of many coalitions, networks, consortiums, and supports campaigns on sexual and reproductive health and rights including Sustainable Development Goals (SDGs) and Post 2015 development agenda, MDG 3, 4, 5 and HIV and AIDS.
</t>
  </si>
  <si>
    <t>Family Planning Association of India (FPA India) - Headquarter, Bajaj Bhawan, Nariman Point, Mumbai 400 021. Maharashtra State. India</t>
  </si>
  <si>
    <t>www.fpaindia.org</t>
  </si>
  <si>
    <t>geetasethi@fpaindia.org</t>
  </si>
  <si>
    <t>FPA India is contributing towards: Population Stabilization, Prevention of Unsafe Abortion and Sex Selective Abortions, Reduction in Infant Mortality Rate, Reduction in Maternal Mortality Rate, Reduction in Reproductive Morbidity of Men and Women, Reduction in Sexually Transmitted Infections including HIV, Gender Equity and Gender Equality, Meeting the SRH Needs of young people and reduction of stigma and discrimination of key populations. It works with women, men, youth and children including key population groups</t>
  </si>
  <si>
    <t xml:space="preserve">The Association providers provides comprehensive sexual and reproductive health services to over 30 million people, making sexual and reproductive health (SRH) care easily accessible to those who are in need, viz. socio-economically vulnerable men and women, young people, PLHIV, people who use drugs, MSM (men who have sex with men), transgender, and sex workers
Advocating for rights
A nation, as varied as India, has demanding and very diverse reproductive health requirements. The focus of FPA India in this period has been in: Family Planning, Expansion of contraceptive choices, Safe abortions, Putting an end to child marriages, Reducing maternal mortality, Ensuring all India access to reproductive health, Inclusion of all-encompassing sexual health knowledge across Indian schools, Ensuring reproductive and child health and implementing policy issues in the face of rapidly changing Indian socio-economic scenario. 
FPA India has reached out to important and strategic allies including women's groups, development groups, health workers' associations, enforcement authorities and influential people at the community level. Equally, FPA India has strengthened the linkages with and involvement of grassroots level organisation. Women’s empowerment has been a key in FPA’s India efforts Gender sensitization has also been a focus in FPA India advocacy outreach. 
</t>
  </si>
  <si>
    <t>Ms.Bindiya Nimla</t>
  </si>
  <si>
    <t>Family Planning Association of India (FPA India) - Headquarters, Bajaj Bhawan, Nariman Point, Mumbai 400021. Maharashtra State. India</t>
  </si>
  <si>
    <t>bindiya.nimla@gmail.com / bindiya@fpaindia.org</t>
  </si>
  <si>
    <t>09821411070 (cellphone)</t>
  </si>
  <si>
    <t>Bindiya Nimla holds a Masters degree in Clinical Psychology. Apart from this she had done post graduate diploma in Course in Journalism from Symbiosis Institute of Mass Communication, Pune and Management diploma in Human Resources and Industrial Relations (personnel management) from Narsee Monjee Institute of Management Studies (NMIMS). She has been associated with the organization for the past nine years. Since 2008 has been holding the position of Director Advocacy and Training. Her roles include: (i) provide leadership in accessing advocacy opportunities and implementing ‘advocacy strategy’ relating to sexual and reproductive health and rights to support resource mobilizations; (ii) Developing project proposals and providing technical assistance to other departments in project proposal development and interventions; (iii) Coordinating, monitoring and evaluating projects related to capacity building, institutional development and enhancing skills of volunteers and staff; (iv) Supervising the training strategies, work plans and assessments and liaising with branches for effective interventions; (v) Provide oversight to special advocacy projects funded by international donors</t>
  </si>
  <si>
    <t xml:space="preserve">Bindiya Nimla has participated in the United Nations Department of Economic and Social Affairs, Population Division especially Commission on Population and Development (CPD) 47 - Assessment of the Status of Implementation of the Programme of Action on the International Conference on Population and Development
National Consultation organised by UN Women on Beijing Platform for Action (BPfA)
Also participated in the Asia Pacific CSO (APCSO) forum on Beijing +20, November 2015 
</t>
  </si>
  <si>
    <t>Youth, Education and Culture, Health and Population Dynamics, Macroeconomic Policies, Sustainable Development Financing, Means of Implementation, Human Rights, Sustainable Cities and Human Settlement, Disaster Risk Reduction, Gender Equality and Women's Rights, LGBTIQ Rights, Sexual a and Reproductive Health and Rigths</t>
  </si>
  <si>
    <t>The Association is an accredited member of International Planned Parenthood and works in collaboration at regional level. At the national level the Association is a member of different national and international coalitions like Every Woman and Every New born commitment (WHO initiative), Reproductive Health Supplies Coalition, White Ribbon Alliance India</t>
  </si>
  <si>
    <t>MAP Foundation</t>
  </si>
  <si>
    <t>MAP</t>
  </si>
  <si>
    <t>AP Regional Global Forum on Migration and Development
AP Regional Beijing +20 Civil Society preparatory meeting
AP Regional Meeting On the Political Declaration on HIV and AIDS</t>
  </si>
  <si>
    <t>MAP works towards the goal that migrant workers will have full access to information during the whole migration process and will be able to access services and exercise their rights. In addition, MAP works towards the goal that people from Burma will be able to make informed, free choices about staying or migrating.</t>
  </si>
  <si>
    <t>MAP Foundation (MAP) is a Thai non-governmental organization (NGO) that is firmly based in the Burmese migrant community, is a part of Thai civil society, and has linkages to regional and international networks. MAP has no political or religious affiliation and is a non-profit organization. In 1996, MAP started as a CBO called the “Migrant Assistance Program” to respond to the needs of migrant workers from Burma in Thailand and was registered in 2003. MAP now has offices, community radio stations and direct interventions in Chiang Mai and Mae Sot (Tak Province) and provides support for migrant workers and migrant women's groups along the Thai-Burma border with networks reaching Bangkok and the South.</t>
  </si>
  <si>
    <t>63/30 Umong Soi 4, Moo 8 T. Suthep, A. Muang Chiang Mai, Thailand 50200</t>
  </si>
  <si>
    <t>http://www.mapfoundationcm.org</t>
  </si>
  <si>
    <t>map@mapfoundationcm.org</t>
  </si>
  <si>
    <t>+66(0)53 811 202</t>
  </si>
  <si>
    <t>+66(0)53 271 551</t>
  </si>
  <si>
    <t>Migrant workers from Burma (Myanmar) in Thailand, including women migrants who work as domestic workers and in garment factories</t>
  </si>
  <si>
    <t>Outreach, capacity building, action research, media development including radio stations, legal support, advocacy and referral.</t>
  </si>
  <si>
    <t>Brahm Press</t>
  </si>
  <si>
    <t>brahm.press@gmail.com</t>
  </si>
  <si>
    <t>+66 89 850 1715</t>
  </si>
  <si>
    <t>+66 53 271 551</t>
  </si>
  <si>
    <t>Brahm is currently the Executive Director of MAP Foundation, and has been working on migrants' rights and health in Thailand and regionally for over fifteen years. Brahm has also been a lead member of research and advocacy efforts of CARAM Asia and Mekong Migration Network, and is currently the co-chair of JUNIMA (Joint UN Initiative on Mobility and AIDS in the greater South East Asia region).</t>
  </si>
  <si>
    <t>Participated in: Regional Forum on Migration and Development, the Beijing +20 Regional Civil Society workshop, AP Regional Political Declaration on AIDS, Regional Consultation on HIV and the Law, and was a co-chair of the UNAIDS Task Team on HIV Related Travel Restrictions.</t>
  </si>
  <si>
    <t>I have experience drafting statements and recommendations to the UN system, and worked with a number of UN partner agencies.</t>
  </si>
  <si>
    <t>Bangladesh Women's Health Coalition</t>
  </si>
  <si>
    <t>BWHC</t>
  </si>
  <si>
    <t>Water and Sanitation, Health and Population Dynamics, Human Rights, Gender Equality and Women's Rights</t>
  </si>
  <si>
    <t>We are implementing a project titled " Fistula Patients Treatment, Recovery and Rehabilitation " funded by UNFPA through the Government of Bangladesh.</t>
  </si>
  <si>
    <t>Women's Health, SRHR, Human Rights, Water Sanitation</t>
  </si>
  <si>
    <t>This Organization was established in 1980. It is the pioneer organization in non government front in Bangladesh specifically dealing with women's health and SRHR.</t>
  </si>
  <si>
    <t>House 806 Road 03 Baitul Aman Housing Society Adabor Dhaka 1207 Bangladesh</t>
  </si>
  <si>
    <t>www.bwhc.org.bd</t>
  </si>
  <si>
    <t>saleh.ahsan@bwhc.org.bd</t>
  </si>
  <si>
    <t>+88029135832; 9135833</t>
  </si>
  <si>
    <t>No Fax</t>
  </si>
  <si>
    <t>Providing Health, SRHR services to women and adolescents.</t>
  </si>
  <si>
    <t>Delivery of Health Services to women and adolescents.</t>
  </si>
  <si>
    <t>Syed Abu Saleh Ahsan</t>
  </si>
  <si>
    <t>I am the Chief Executive of BWHC.</t>
  </si>
  <si>
    <t>I have attended one UN meeting on Education for the Underprivileged organized bu UNICEF in Kathmandu, Nepal in 2007.</t>
  </si>
  <si>
    <t>Bringing clarity</t>
  </si>
  <si>
    <t>Volunteers Initiative Nepal</t>
  </si>
  <si>
    <t>VIN</t>
  </si>
  <si>
    <t>Poverty Eradication, Food Security and Nutrition/ Sustainable Agriculture, Water and Sanitation, Youth, Education and Culture, Health and Population Dynamics, Human Rights, Climate Change, Gender Equality and Women's Rights</t>
  </si>
  <si>
    <t>No accreditation, CCIVS</t>
  </si>
  <si>
    <t>CCIVS - UNESCO registered org</t>
  </si>
  <si>
    <t>To empower marginalized communities through enhanced Education, Health &amp; environment, and Income generation programs with a special focus on women and children by conducting training and research, developing basic infrastructure, mobilizing skilled local and international volunteers to promote equality, economic well-being and basic human rights.</t>
  </si>
  <si>
    <t xml:space="preserve">Volunteers Initiative Nepal (VIN), established in 2005 by a diverse group drawn from development workers, educationalists, social activists and other professionals, is a non-religious, non-political, non-for-profit, and non-governmental organization (NGO). VIN has been officially registered under the Society Act with the District Administration Office, Kathmandu (Reg. No. 147/062/63), and affiliated with the Social Welfare Council Nepal (SWC) (Affiliation No. 20910). VIN focuses on community-based projects involving local volunteers backed-up by international volunteers in Nepal. 
VIN has been mobilizing local and international volunteers in various development sectors including educational programs, trainings and counseling that significantly contribute to enhance the livelihoods of poor and marginalized / disadvantaged communities in Nepal. VIN has also been deploying its volunteers in teaching, teacher training, environment, health and sanitation, helping children in orphanage, women empowerment support, youth empowerment and entrepreneurship development. 
</t>
  </si>
  <si>
    <t>Saibaba Marga, Balaju Kathmandu</t>
  </si>
  <si>
    <t xml:space="preserve">www.volunteersinitiativenepal.org </t>
  </si>
  <si>
    <t>vinnepal@gmail.com</t>
  </si>
  <si>
    <t xml:space="preserve">Goals and Objectives 
Goal 1.4.1: To improve basic health condition of community people 
Objectives 
1.4.1.1 To identify common health problems and associated risk factors in communities
1.4.1.2 To increase access to quality health services at the community level 
1.4.1.3 To increase access to hygiene and sanitation facilities 
1.4.1.4 To educate community people about basic health, hygiene &amp; sanitation 
1.4.1.5 To provide training on basic first aid to different groups from target communities 
Goal 1.4.2: To empower women to improve their quality of life 
Objectives
1.4.2.1 To educate women on their rights, life skills and health &amp; sanitation 
1.4.2.2 To ensure women involvement in micro-credit 
1.4.2.3 To enable women contribute minimum 40 percent of family income
Goal 1.4.3: To facilitate children’s development &amp; protect child rights
Objectives 
1.1.1 
1.4.3.1 To aware children about basic child rights
1.4.3.2 To develop child friendly environment and ensure child rights in the society 
1.4.3.3 To support children on physical and mental growth and development in proportion to age 1.4.3.4 To ensure children participation on development activities 
Goal 1.4.4: To develop skills among youth and mobilize them on development activities
Objectives 
1.4.4.1 To educate youth on their rights and life skills through trainings, workshops and campaigns 
1.4.4.2 To ensure youth participation in development activities 
1.4.4.3 To develop youth friendly societies through capacity development and employment opportunities 
</t>
  </si>
  <si>
    <t>Bhupendra Ghimire</t>
  </si>
  <si>
    <t>Taluwa 7, Okhaldhunga</t>
  </si>
  <si>
    <t>+977 14362560</t>
  </si>
  <si>
    <t>Mr Ghimire is the Executive Director of VIN. He is mainly responsible for external networking. He has traveled most partner organizations in north &amp; South America, Europe, Asia. He is has a Master's degree in education.</t>
  </si>
  <si>
    <t>VIN has been member of CCIVS and CCIVS is organization set by UNESCO. we have participated a lot of meetings 5 thematic action, like raising peace, environment, cultural diversity / heritage etc.</t>
  </si>
  <si>
    <t>Poverty Eradication, Food Security and Nutrition/ Sustainable Agriculture, Desertification, Land Degradation and Drought, Water and Sanitation, Youth, Education and Culture, Health and Population Dynamics, Sustainable Development Financing, Human Rights, Sustainable Cities and Human Settlement, Climate Change, Disaster Risk Reduction, Forests and Biodiversity, Gender Equality and Women's Rights, Conflict Prevention, Post Conflict Peace Building and the Promotion of Durable Peace</t>
  </si>
  <si>
    <t>Ideas on mobilizing global volunteers on the above mention thematic actions.</t>
  </si>
  <si>
    <t>Women and Media Collective</t>
  </si>
  <si>
    <t>WMC</t>
  </si>
  <si>
    <t>Employment, Decent Work and Social Protection, Health and Population Dynamics, Macroeconomic Policies, Means of Implementation, Human Rights, Regional and Global Governance, Gender Equality and Women's Rights, Conflict Prevention, Post Conflict Peace Building and the Promotion of Durable Peace, Rule of Law and Governance, LGBTIQ Rights</t>
  </si>
  <si>
    <t>WMC works with UN agencies in Sri Lanka, in the South Asia sub-continent and at the Asia Pacific levels. We have been involved with the Beijing process from 1993 and set up the Sri Lanka Women's NGO Forum to monitor progress of the implementation of the BPfA in Sri Lanka. We have worked with ESCAP, UN Women, UNDP, the ILO. We prepare the CEDAW Shadow Reports as well as the Shadow Report on the UN Convention on Migrant Workers. We are part of the South Asia and Asia Pacific network on UNSCR 1325. We are represented as former Chair and current Steering Committee Member of Asia Pacific Women's Watch. We are represented at the Executive Board of DAWN.
We have represented the organisation at the CSW for the last 15 years and have also participated at the 2015 CPD sessions as well.</t>
  </si>
  <si>
    <t>To bring about a transformative change, based on feminist principles, within a rights framework, through media, advocacy, research and coalition building, for an inclusive, equal and non discriminatory society that is free from violence and militarisation.</t>
  </si>
  <si>
    <t>The Women and Media Collective was formed in 1984 by a group of Sri Lankan feminists interested in exploring ideological and practical issues of concern to women in Sri Lanka. Since then we have been actively engaged in bringing about change based on feminist principles in creating a just society that does not discriminate based on gender. Our work has contributed at different moments in time to social and political change, the inclusion of women and gender concerns in the peace process, increased state recognition of women’s rights, the enactment of new legislation or legislative and policy reform promoting and protecting women’s rights, and recognition for the need to increase women’s representation in politics. By engaging with policy initiatives taken by the state, we have been able to contribute to the formulation of the National Women’s Charter, the National Action Plans for Women and the Migrant Rights Policy. 
We also co-ordinated the CSO campaign which resulted in the enactment of the Domestic Violence Act of 2005 and we has engaged in policy discussions related to women’s land rights, single women and female heads of households, peace-making and peace-building, and media reforms among others. We have helped initiate women’s networks and continue to work with a range of organizations from grassroots level local women’s organizations to national level institutions, which have a direct voice in policy formulation and implementation. Thus, we act as a bridge that closes the gap between high-level policymaking and the marginalized in the work for promoting and protecting women’s rights. WMC structures its work under three broad thematic areas: State and Politics, Gender Identities &amp; Sexuality and Media. We also use the strategic approaches of Mobilization; Dialogue &amp; Advocacy; Networking &amp; Events; Media &amp; Publications and Documentation &amp; Research to intersect our three main themes.</t>
  </si>
  <si>
    <t>56/1 SARASAVI LANE</t>
  </si>
  <si>
    <t>www.womenandmedia.org facebook.com/womenandmediacollective twitter.com/womenandmedia</t>
  </si>
  <si>
    <t>wmcsrilanka@gmail..com</t>
  </si>
  <si>
    <t>94-11-2690201 / 5635900</t>
  </si>
  <si>
    <t>94-11-2690201 / 2690192</t>
  </si>
  <si>
    <t>WMC focuses on activism, research and evidence based advocacy for policy on enhancing the rights of women and gender equality. We work with policy makers, with trade unions, political parties and with community based organisations.</t>
  </si>
  <si>
    <t xml:space="preserve">Advocacy for increasing representation of women in mainstream politics
Advocacy for the rights of migrant workers
Advocacy for the rights of women affected by conflict
Advocacy for decent work and recognition of unpaid care work
Preparation of Shadow Reports on CEDAW and on the UN Convention on Migrant Workers
Advocacy on enhancing the sexual and reproductive rights of women and recognition at policy level of sexual orientation and gender identity
Facilitation of periodic Beijing+ Reviews in Sri Lanka with civil society organisations
Engagement with government (Ministry of Women's Affairs, Ministry of Foreign Employment, Ministry of Labour, Ministry of Health, Ministry of Justice) on women's rights and gender equality
Faciitation and engagement on B+Reviews at the South Asian and Asia Pacific levels
Involvement and engagement on UNSCR 1325 national, sub-regionally, regionally and globally
</t>
  </si>
  <si>
    <t>Chandrika Sepali Kottegoda</t>
  </si>
  <si>
    <t>sepalikottegoda@gmail.com</t>
  </si>
  <si>
    <t xml:space="preserve">I am the Executive Director of the Women and Media Collective and, former Chair of Asia Pacific Women’s Watch - APWW (2010-2015 March). I have been a Visiting Lecturer in the Faculty of the post graduate programme in Women’s Studies at the University of Colombo Sri Lanka since 1992. My research focus has been on women in the informal sector, households, women’s sexual and reproductive health, gender in/and disasters, representation of women in the media and, women migrant workers. I have served on the Sri Lanka National Committee on Women, and contributed as an expert to the formulation of the National Plan of Action on Human Rights, National Plan of Action for Women, the National Plan for Overseas Labour Migration. I am a member of the Board of the South Asia Women’s Fund (SAWF), the Board of the Women’s Development Centre, Kandy, Sri Lanka, a Council member of the Social Scientists’ Association, Sri Lanka and, a Gender Expert of the Technical Hub of the IPPF-FPA programme on integrating SRH and HIV programming in Sri Lanka. I contribute to the Sri Lanka Shadow Reports to CEDAW, the UN Convention on Migrant Workers and their Families and, the monitoring of the implementation of the Beijing Platform for Action. I engage with women’s rights issues at national, regional and international levels.
</t>
  </si>
  <si>
    <t>I have attended the CSW, New York for the last 15 years and have organised workshops for WMC and for Asia Pacific Women's Watch during this time and, been invited to speak as a panelist by other organisations each year. I have attended the CEDAW sessions when Sri Lanka has presented its government report.
I have worked with the CSW NGO New York Committee as the Regional Trainer for the Training on CSW for NGOs since 2014.
I was an invited panelist at the Consultation Day 8 March, 2015, in New York.
As Chair of APWW, I represented the organisation at the Civil Society Working Group for the Review of B+20 in Bangkok in 2014. Prior to that I have been engaged with UN Women activities in South Asia relating to CEDAW, UNSCR 1325, Beijing+Review processes and on women migrant workers from South Asia.
My current research and advocacy focuses on Unpaid Care Work in Sri Lanka with the aim of formulating Policy Briefs that would bring about recognition of its economic contribution to household well being and the national economy.
In 1993 I represented WMC at the Asia Pacific Regional civil soceity consultation in the preparations for the Beijing Conference in 1995 and has been involved in these processes for the last 20 years. 
I have worked with the ILO on drafting policy documents on the rights of women migrant workers from Sri Lanka to the Middle East.</t>
  </si>
  <si>
    <t>Poverty Eradication, Employment, Decent Work and Social Protection, Health and Population Dynamics, Macroeconomic Policies, Means of Implementation, Human Rights, Regional and Global Governance, Disaster Risk Reduction, Gender Equality and Women's Rights, Conflict Prevention, Post Conflict Peace Building and the Promotion of Durable Peace, LGBTIQ Rights</t>
  </si>
  <si>
    <t>I am keen to contribute by way of moderating panels, speak, draft statements, advocate in the areas of women's unpaid care work, on the rights of migrant workers, women in decision making, SRHR.</t>
  </si>
  <si>
    <t>SG</t>
  </si>
  <si>
    <t>Food Security and Nutrition/ Sustainable Agriculture, Water and Sanitation, Health and Population Dynamics, Energy, Global Partnership for Achieving Sustainable Development, Human Rights, Climate Change, Gender Equality and Women's Rights, Conflict Prevention, Post Conflict Peace Building and the Promotion of Durable Peace, Rule of Law and Governance</t>
  </si>
  <si>
    <t>Enjoying ECOSOC consultative status for over two decades, SG regularly engages in UN processes, in particular the
Beijing process (1994-2014), commitments under the Beijing process, CEDAW, ICPD, MDGs as well as the UPR, and the
Post 2015 Agenda. It has contributed to agenda setting around women's rights in ESCAP, CSW, GEAR for UN Women,
the Human Rights Council, including facilitating others to participate. SG's Executive Director is the UN Special
Rapporteur in the field of Cultural Rights.</t>
  </si>
  <si>
    <t> To strength women to raise their individual and collective voices against patriarchy and other obstructive factors, claim their democratic rights and demand social justice from the local to the global. 
 To build and enhance women’s conceptual understanding of and ability to exercise their rights in the areas of SRHR, VAW and person status law (PSL) and promote a conductive environment.
 To promote a conductive socio- cultural, political, economic and natural environment to achieve women’s empowerment. Peace and social justice</t>
  </si>
  <si>
    <t>Established in 1975, Shirkat Gah Women's Resource Centre (SG) is leading Pakistani women's rights CSO. SG is a feminist organization with an all-female board and collective. Three main SG offices and 100 staff work from the grass roots to the international arena, promoting gender equality, women's voices, bodily rights and participation in political/public spheres, under its overarching Women's Empowerment and Social Justice Program. SG often plays a lead role in many National, regional/international coalitions on human rights and gender equality. SG's advocacy and capacity building of local to international CSOs, elected and executive duty bearers, builds on quality research and extensive communication tools.</t>
  </si>
  <si>
    <t>68-Tipu block New Garden Town, Lahore 54000 - Pakistan</t>
  </si>
  <si>
    <t>www.shirkatgah.org</t>
  </si>
  <si>
    <t>sgah@sgah.org.pk, humaira@sgah.org.pk</t>
  </si>
  <si>
    <t>0092-42-35838815, 0092-42-35836554, 0092-42-35886267</t>
  </si>
  <si>
    <t>0092-42-35860185</t>
  </si>
  <si>
    <t>Shirkat Gah’s works on women is an integration of three thematic areas: bodily rights, environmental context and voice</t>
  </si>
  <si>
    <t>Capacity building
Advocacy 
Research 
Campaigns</t>
  </si>
  <si>
    <t>Ms. Humaira Mumtaz Shekih, Miss Sadia Irshad</t>
  </si>
  <si>
    <t>68 Tipu Block- New Garden Town, Lahore</t>
  </si>
  <si>
    <t>humaira@sgah.org.pk, Sadia.irshad@sgah.org.pk</t>
  </si>
  <si>
    <t>0092-42-35838815</t>
  </si>
  <si>
    <t xml:space="preserve">Humaira Mumtaz Sheikh working as Senior Programme Coordinator, Peace &amp; Pluralism at SG has been associated with the main national lobby advocating women’s rights in Pakistan, Women’s Action Forum (WAF) since its inception in 1981.Has promoted gender justice and women’s rights for decades, first as a volunteer and more recently as part of Shirkat Gah – Women’s Resource Centre. WAF has focused on VAWG from the start and, as a long-serving member of the WAF Lahore Working Committee. I have helped to develop, direct and deliver on multiple strategies for change: from using public spaces, to advocating for women’s rights with elected representatives, duty-bearers and the public at large through policy dialogues, press statements and community engagements, including on VAWG. 
Frequently represents Shirkat Gah at international events and processes around VAWG, most recently speaking on behalf of women from Asian and African countries on Violence against women justified through culture and religion at an ambassadorial level meeting in relation to the UN Human Rights Council work in 2014. 
She has Co-initiated SG’s Women Friendly Spaces, with primary responsibility for those in post-conflict areas. WFS developed into springboards for women’s empowerment and collective actions for change, supported through multi-stakeholder Local Support Committees, effective referral systems and youth groups.
As Coordinator for Humanitarian Responses, had primary responsibility for gathering information on and devising appropriate responses to devastating floods, in particular the increased incidents of VAWG. 
</t>
  </si>
  <si>
    <t xml:space="preserve">1. Participated in UN Side panel discussions, GEAR campaign, 
Beijing process +15 &amp; + 20
2. In put in CEDAW Shadow Reports + UPR. 
3. Have participated in trainings on human rights in the UN system.
4. Training on Capacity Building of WELDD/ WLUML Outcome 3 Women Rights Adocates/ Women Leaders : Using the Human Rights framework and Engaging the UN Human Rights System in Advocacy (UN Geneva) ISHR. Training provided an opportunity for participants to directly engage in lobbying and advocacy activities at the UN level to effect change on the ground.
</t>
  </si>
  <si>
    <t>Food Security and Nutrition/ Sustainable Agriculture, Health and Population Dynamics, Global Partnership for Achieving Sustainable Development, Human Rights, Climate Change, Gender Equality and Women's Rights, Conflict Prevention, Post Conflict Peace Building and the Promotion of Durable Peace, Rule of Law and Governance</t>
  </si>
  <si>
    <t xml:space="preserve">1Meaningful sharing of experiences from CSOs. 
Shirkat Gah works closely with organizations, groups and coalitions internationally to promote women’s rights perspective and deepen understanding on women’s rights issues as inherent to development. More importantly it believes that Govt’s international commitments provide the opportunity to press for their fulfillment in the country. Tracking reporting cycles for the commitments in its thematic areas SG acts as a watchdog on accurate reporting and pointing to gaps in achieving government’s international promises. 
SG also recognizes that in today’s globalised world global processes impact locally and the significance therefore to connect with actors at that level, e.g. the campaign for expanding indicators for MDGs international solidarity network Women Living Under Muslim Laws (WLUML). WLUML connects women was a national campaign that got linked to the regional through SG’s WHRAP alliance and internationally to that led by IPPF and others and ultimately two more indicators very relevant to Pakistan were added (MDG5 a and b). Similarly SG has been part of the global campaign against stoning to death (triggered by a sentence in Iran) and has received international support on its campaign against the Hudood Ordinances. The local campaign against drilling for oil and gas in a nature reserve and sanctuary by multi national oil companies received strong support from IUCN members and led to the withdrawal of the company from that project. Hence, SG serves as the Regional Coordination Office-Asia of the in over 70 countries for support to women victims and survivors of violence, discriminatory laws and practices, SG has provided its expertise, information, linkages and advice to organise and run WLUML trainings and exchanges, extended support in solidarity campaigns and local women’s struggles. Other coalitions/networks include the Asia-Pacific Women’s Watch, Asia Pacific Forum on Women, Law and Development, Society for International Development, the Centre for Women’s Global Leadership, IUCN, Danish Family Planning Association, WHRAP, ARROW, DAWN and AWID. 
</t>
  </si>
  <si>
    <t>Youth, Education and Culture, Sustainable Development Financing, Global Partnership for Achieving Sustainable Development, Human Rights, Gender Equality and Women's Rights, migration</t>
  </si>
  <si>
    <t>N\a</t>
  </si>
  <si>
    <t>Assistance to development of civil society and increase of guarantees of protection and advance of human rights in the Republic of Tajikistan by association of efforts state, public and business of sectors of the country.</t>
  </si>
  <si>
    <t xml:space="preserve">NGO was established in 1998 by a group of like-minded persons. In October, 1998 NGO obtained the certificate on state registration of organization. The board of directors consists of 5 persons. There are 10 volunteers and 15 members of organization. 
NGO jahon was participate: 
In Busan High Level Forum IV (26 November - 28 November (CSO Pre-Activities), 29 November - 1 December 2011 (HLF4 Participation)
In Asia and the Pacific Stakeholders’ Consultation on European Development Cooperation (Bali, Indonesia - October 3 to 5, 2013) and others
</t>
  </si>
  <si>
    <t>19a,Ainy street 10, Dushanbe city</t>
  </si>
  <si>
    <t>+992 905 003 009</t>
  </si>
  <si>
    <t>+992 37 2 38 50 07</t>
  </si>
  <si>
    <t>-human rights
-effectivness of CSO activities</t>
  </si>
  <si>
    <t xml:space="preserve">NGO’s activity:
1. Distribution the maintenance of legislation, directed on the human rights, among target group;
2. Work with power structures of the state with the purpose of increase of the warranties of human rights protection in democratic society;
3.Assistance to improvement of level of transparency and the accountability of the Government according to the international documents.
</t>
  </si>
  <si>
    <t>Mirzoeva Zukhro</t>
  </si>
  <si>
    <t>telman street, department 60\5, Dushanbe city, Tajikistan</t>
  </si>
  <si>
    <t>zuhra.mirzoeva@mail.ru</t>
  </si>
  <si>
    <t xml:space="preserve">Excutive director of NGO "Jahon" since 2004. Before I was Coordinator of Women programmes. I am gender expert. I took part in the researches:“Woman - leader in Tajikistan” ,
“Women’s political participation: problems and perspectives” ,
developer of the brochure "The Manual for women - leaders"
I participated in work shop in Bishkek 8-11.09.2014 "RESEARCH TRAINING ON AID MONITORING AND DEVELOPMENT EFFECTIVENESS"
</t>
  </si>
  <si>
    <t>Youth, Education and Culture, Human Rights, Gender Equality and Women's Rights, migration</t>
  </si>
  <si>
    <t>n\a</t>
  </si>
  <si>
    <t>Philippine Social Enterprise Network</t>
  </si>
  <si>
    <t>PhilSEN</t>
  </si>
  <si>
    <t>Poverty Eradication, Food Security and Nutrition/ Sustainable Agriculture, Employment, Decent Work and Social Protection, Sustained and Inclusive Economies, Climate Change, Disaster Risk Reduction, Gender Equality and Women's Rights</t>
  </si>
  <si>
    <t xml:space="preserve">March 2015 Intergovernmental Negotiations in New York
2014 APFSD 
</t>
  </si>
  <si>
    <t>To build a strong network of NGOs and social businesses for the poor promoting social entrepreneurship and market development in the Philippines through development of replicable models and strategies, exchange of experiences, capacity building, lobby and other means</t>
  </si>
  <si>
    <t xml:space="preserve">PhilSEN traces its roots from a loose network (IGA Network) of NGOs, development institutions, people’s organizations, &amp; cooperatives engaged in social enterprise promotion and development including microfinance/savings &amp; credit among the poor communities/groups. 
Since 1999, the network focus on enhancing capacities of member organizations through subsector/value chain and market studies, planning evaluation and monitoring process, business development support services, social entrepreneurship capacity building, markets and products development. 
PhilSEN is a non-stock, non-profit, non-government organization duly registered on May 2005 with the Philippine Securities and Exchange Commission with registration no. CN200504839
</t>
  </si>
  <si>
    <t>216 P&amp;S Building, 717 Aurora Blvd, Quezon City 1112 Philippines</t>
  </si>
  <si>
    <t>www.philippinesocialenterprisenetwork.com</t>
  </si>
  <si>
    <t>gomerpadong@gmail.com</t>
  </si>
  <si>
    <t>+632 7279598</t>
  </si>
  <si>
    <t>+632 726 8298</t>
  </si>
  <si>
    <t>social enterprises, fair trade organizations, cooperatives, micro-finance institutions, community and/or grassroots organizations</t>
  </si>
  <si>
    <t xml:space="preserve"> Membership development 
- Harnessing Communities of Practice (CoPs) and PhilSEN Training Team Development
- Institutionalization of PhilSEN’s Code of Ethics &amp; Social Enterprise Quality Index (SEQI)
- Membership expansion
- Social Entrepreneurship Capacity Development 
- Best Practice Study (research, documentation &amp; publication)
 Advocacy and Networking 
- Promotion of PhilSEN VMO, Approach/Strategy &amp; Social Enterprise Quality Index (SEQI)
- Engaging the private sector’s participation (mobilize volunteers from corporate/business sector and promote the inclusion &amp; participation of grassroot-producers/CBEs in the value chain)
- Resource mobilization
- Policy Advocacy and lobbying 
- SE Partnership Development: Networking and establishing linkages with the private sector, government, educational institutions and other like-minded networks and organizations
 Business Development Services 
- Subsector Study &amp; Value Chain Study
- Social Entrepreneurship courses (value chain-firm level, value chain development, SE for Grassroots/Community-based Enterprises, etc.)
- Social Enterprise Quality Index (SEQI) Monitoring and Evaluation
- Market matching
- Financial intermediation and referrals
</t>
  </si>
  <si>
    <t>Gomer Padong</t>
  </si>
  <si>
    <t>216 P&amp;S Building, 717 Aurora Boulevard, Quezon City</t>
  </si>
  <si>
    <t>+632 7268298</t>
  </si>
  <si>
    <t>Gomer heads the Development Cooperation and Advocacy Unit of the Philippine Social Enterprise Network. He is affiliated to various organizations including but not limited to the Philippine Coffee Alliance (a network of coffee producers and consumers), Beyond 2015, ASEAN Network of Experts on Inclusive Entrepreneurship. He is also a 2013 fellow of the Glocal (global and local) Advocacy Leadership in Asia (GALA).</t>
  </si>
  <si>
    <t xml:space="preserve">CSO Speaker, Interactive Dialogue of Major Groups with UN Member-States at the March Intergovernmental Negotiations on Post 2015
Contributed to RCEM papers, dialogues and conference calls
</t>
  </si>
  <si>
    <t>Poverty Eradication, Employment, Decent Work and Social Protection, Sustained and Inclusive Economies, Disaster Risk Reduction, Gender Equality and Women's Rights, Conflict Prevention, Post Conflict Peace Building and the Promotion of Durable Peace</t>
  </si>
  <si>
    <t>social enterprises as vehicles for poverty reduction</t>
  </si>
  <si>
    <t>Banteay Srei</t>
  </si>
  <si>
    <t>Poverty Eradication, Food Security and Nutrition/ Sustainable Agriculture, Water and Sanitation, Human Rights, Climate Change, Disaster Risk Reduction, Gender Equality and Women's Rights</t>
  </si>
  <si>
    <t xml:space="preserve">Banteay Srei has been engaged in various consultation meetings and campaigns with UN Women at national level including 16 Day Campaign Against VAW, national action plan on VAW and preparation for UN CSW participation. 
Banteay Srei is also part of Regional Learning Community on Transforming Masculinities towards Gender Justice supported by Partners for Prevention. 
With the support of APWLD, Banteay Srei attended two UN CSW conferences in 2012 and 2013 in New York and Asian and Pacific Conference on Gender Equality and Women’s Empowerment: 
Beijing+20 Review in 2014 in Bangkok.
</t>
  </si>
  <si>
    <t>1) Women’s leadership role is strengthened and their enabling environment enhanced to allow for women’s meaningful participation, increased voice and decision-making in sub-national democratic development processes and community structures.
2) Vulnerable women and their families have improved standards of living, expanded livelihood choices and increased resilience of the impact of climate change and natural disasters.
3) Increased awareness and positive changes in attitudes and behaviour on gender equality result in a reduction of gender-based violence in Banteay Srei target communities.
4) Enhanced leadership of Banteay Srei for evidenced-based advocacy role at the local, national and international levels, to advance women’s rights and gender equality.
5) Banteay Srei organisation reflects quality improvements in governance, management, financial, and information systems that support effective programme management and delivery.</t>
  </si>
  <si>
    <t>Banteay Srei (Citadel of Women ) is a registered Cambodian NGO with over twenty years experience working with poor vulnerable Cambodian women and communities in rural areas to bring about political, economic and social change. Banteay Srei evolved from the International Women’s Development Agency (IWDA), an Australian NGO, and has become a leading Cambodian NGO in the areas of building women’s leadership in rural areas, strengthening women’s participation in local community development processes, promoting gender equality and women’s rights, and increasing community action on positive gender relations and against gender-based violence. 
Banteay Srei’s work has influenced over 63,000 people representing over 12,000 families in the 53 target villages in 10 communes in 6 districts in Battambang and Siem Reap provinces. Over 6,540 people, comprising 6,073 women, have directly participated in the sustainable livelihood and economic empowerment programme, demonstrating improvements in their sustainable agriculture techniques and production processes, micro-enterprise and business skills, and increasing incomes that contribute to increased financial independence and improved standards of living for their families and communities.</t>
  </si>
  <si>
    <t>No. 19B, St. 145, Sangkat Phsar Doeum Thkov, Khan Chamcar Mon, Phnom Penh, Cambodia</t>
  </si>
  <si>
    <t>www.banteaysrei.info</t>
  </si>
  <si>
    <t>banteaysrei@online.com.kh</t>
  </si>
  <si>
    <t>(855)23 216 922</t>
  </si>
  <si>
    <t xml:space="preserve">1) Our primary direct target groups are vulnerable women and their families in the target communities, including ID poor women and their families, poor female headed households, landless and land poor women and their families, disabled women, elderly women, women and girls affected and vulnerable to violence and their families. 
We work with our primary target groups at the individual, household and community level, with links to commune and district levels.
2) Our secondary direct target groups involve key stakeholders critical to advancing gender equality and reducing violence against women and include Community Facilitators, Gender Peace Networks, community men, young women and young men as well as youth in community, Village Authorities, Female and Male Commune Council Members, Female District and Provincial Council Members, while the District and Provincial Department of Women’s Affairs are key partners in implementation of projects.
</t>
  </si>
  <si>
    <t xml:space="preserve">1) Strengthen capacity of women in leadership positions and women leaders’ networks at sub-national levels to ensure social and public services respond to women and children’s issues
2) Prepare future young women leaders, including women with disabilities, with skills and knowledge for political and community positions
3) Facilitate learning forums with small groups of vulnerable community members on citizen rights, entitlements and relevant laws, including People’s School of Democracy
4) Strengthen capacity of Sub-National Authorities (SNA) to ensure gender inclusive sub-national democratic development processes with village, commune and district authorities, and Community Facilitators
5) Engage and lobby with political parties to promote and support women as leaders and candidates
6) Strengthen and expand vocational and skills training, with a training center and on-site residence for women with disabilities, appropriate for rural and urban areas for vulnerable women, including young women and women with disabilities
7) Strengthen women’s skills and capacity in managing and influencing household decisions on food production, food utilization and nutrition
8) Coordinate with sub-national authorities on disaster preparedness and disaster risk reduction awareness and planning at village level and integration into Commune Investment Programme, ensuring women’s issues are included
9) Strengthen capacity and increase access of vulnerable women and men for improved management of water resources and WASH
10) Raise community awareness on gender, power relations, traditional culture, sexual orientations, women’s rights through rights and legal education, community dialogue, and organised events 
11) Support formation of and train Youth Group / Peer Educators on gender equality and positive social norms, women’s rights, sexual and reproductive health rights, sexual orientations and gender-based violence and related laws
12) Coordinate community networks to respond to prevention, protection and interventions on GBV cases, including men and women’s groups and community family dialogue
13) Provide safe shelter for women and girl GBV survivors, including women with disabilities (psychological counselling and therapy, food, health, transportation, etc)
14) Support legal and social services for GBV survivors through partners and referrals
15) Strengthen capacity of women and community networks to claim their land and natural resource related rights at the sub-national level and support the collection of information and documentation for evidence based advocacy at the national level
16) Advocate with NGOs, disability networks and government to support and advance the inclusion and integration of women with disabilities in national policy implementation and development programs
17) Joint monitoring of CEDAW and other international standards through networks and alliances, including advocating for fair representation of women in politics, enhanced economic opportunities for women and reducing violence against women
</t>
  </si>
  <si>
    <t>Panha Sok</t>
  </si>
  <si>
    <t>Panha Sok is the Director of Banteay Srei. Panha oversees strategic planning and program direction where she provides oversight and guidance to program managers in program implementation. Panha is active in leading and managing programs relating to women and leadership, community mobilisation, as well as organising to address issues affecting women. Panha also represented Banteay Srei in high level networking and advocacy.</t>
  </si>
  <si>
    <t>Refer to the answer under Banteay Srei engagement in UN meetings</t>
  </si>
  <si>
    <t>Poverty Eradication, Human Rights, Climate Change, Disaster Risk Reduction, Gender Equality and Women's Rights</t>
  </si>
  <si>
    <t>I will share any relevant cases/stories that can be used an evidence based advocacy and join any relevant discussions/meetings.</t>
  </si>
  <si>
    <t>Bandhu Social Welfare Society (BSWS)</t>
  </si>
  <si>
    <t>Poverty Eradication, Employment, Decent Work and Social Protection, Youth, Education and Culture, Health and Population Dynamics, Sustained and Inclusive Economies, Sustainable Development Financing, Global Partnership for Achieving Sustainable Development, Needs of Countries in Special Situations, Human Rights, Regional and Global Governance, Sustainable Cities and Human Settlement, Gender Equality and Women's Rights, Rule of Law and Governance, LGBTIQ Rights</t>
  </si>
  <si>
    <t>Over the period the organization has actively collaborated and represented in the different meeting/seminar of UN organizations with keeping significant contribution for the development of LGBT population particularly their human rights, livelihood, sustainability and health.</t>
  </si>
  <si>
    <t xml:space="preserve">Organizational activities, experience and achievement in sustainable development:
With support from different donors and development partners BSWS has scaled up essential Sexual Heath and Reproductive Health and Rights (SRHR) activities including HIV intervention, legal support, advocacy and policy development programs that work on addressing the social, religious, cultural and legal impediments of LGBT communities in terms of their rights and freedom. 
Broad range objectives are:
• To improve delivery of SRH -HIV prevention, care and treatment services for sexual minority population in Bangladesh.
• To enhance strategic knowledge about the impact of SRH and HIV on sexual minorities with expanding of service coverage at other geographical locations 
• To advocate at policy level for enabling environment in order to facilitate issues with sexual minorities with ensuring sustainability, social justice and dignity 
• Expansion of service coverage at other geographical locations 
The principles, activities and approaches of the BSWS 3rd Strategic Plan 2012-16 correspond to the objectives of current National Strategic Plan for HIV and AIDS response and also are in line with attaining Millennium Development Goals (MDG) particularly, Goals 1,3 and 6. Therefore the impacts of BSWS program interventions and activities directly contribute to national response for achieving MDGs and the post-2015 development agenda. 
</t>
  </si>
  <si>
    <t xml:space="preserve">Bandhu Social Welfare Society (BSWS) started its journey in 1996. It is formally registered with Ministry of Social welfare and NGO Affairs Bureau since July 1997. 
Mission: Bandhu Social Welfare Society works toward the well-being of sexual minorities by facilitating sexual and reproductive health services and supporting human rights, dignity and livelihoods of their choices.
Vision: Bandhu Social Welfare Society envisions a Bangladesh where every person, irrespective of their gender and sexuality, is able to lead a quality life with dignity, human rights and social justice.
BSWS over the years has been able to successfully collaborate with the Government of Bangladesh and development partners to ensure appropriate sexual and reproductive health and rights (SRHR) based services including HIV prevention intervention for sexual minorities who are considered as marginalized population in terms of getting social justice, equality and freedom based on their Sexual Orientation and Gender Identity (SOGI). 
The activities and services are being implemented countrywide through 37 well equipped field offices with clinical facilities and 600 staffs. Its activities are grounded at the grassroots level, involving emergent CBOs across the country (25 CBOs so far, both MSM and hijra).
</t>
  </si>
  <si>
    <t>City/village: 99 Kakrail District: Dhaka-1000 State: Bangladesh</t>
  </si>
  <si>
    <t xml:space="preserve">www.bandhu-bd.org </t>
  </si>
  <si>
    <t>shale@bandhu-bd.org</t>
  </si>
  <si>
    <t>+880-2-9339898, 9356868</t>
  </si>
  <si>
    <t>Stated above in the section of Brief Introduction of the Organization and Main Objectives of the Organizations</t>
  </si>
  <si>
    <t>AKM Mahbubul Islam</t>
  </si>
  <si>
    <t>House No # 68 Jail Road, Ka shor (Laki Bari) Post Code: Mymensingh - 2200 District : Mymensingh Country: Bangladesh</t>
  </si>
  <si>
    <t>tanvir@bandhu-bd.org</t>
  </si>
  <si>
    <t>+ 8801717318170, + 8801681236832</t>
  </si>
  <si>
    <t xml:space="preserve">I have been working with Bandhu Social Welfare Society (BSWS) since 2001 and over the period have demonstrated my expertise in the areas like- Program &amp; Proposal Development, Planning, Designing, Budgeting, Partner Management Communication, Networking, Stakeholder Negotiation, Advocacy, Conducting Training/Workshop/Meeting/Seminar, Building capacity of CBOs/PNGOs (Community based organizations), Conducting Program Evaluation, Staff Supervising and Report Writing etc. 
I have direct exposure to deal the health and rights based program since the inception of my professional voyage in development field. Further managing the large project on HIV/AIDS Prevention under GFATM-RCC has added extra value in my profession where I have worked as Program Specialist which is one of the leading positions under the project. Now I am working as Deputy Program Manager in Bandhu Social Welfare Society (BSWS) and responsible to oversee the Prevention &amp; Care Department which includes Sexual and Reproductive Health &amp; Rights (SRHR) of sexual minorities. I have core managerial and leadership skills &amp; techniques on Human Rights &amp; Justice, HIV/AIDS prevention, TB control/management and Sexual &amp; Reproductive Health Rights (SRHR) interventions with marginalized at-risk population for building their capacity in restoration and reservation of their rights, financial sustainability and livelihood. Have direct experiences in designing, implementing, monitoring and supervising the program.
In addition, I have received different kind of Justice, Laws, Advocacy, HIV/AIDS, Sexual &amp; Reproductive Health Rights (SRHR) service and facilitation skill development training from national and International level, which gave me the opportunity to enhance my knowledge in related perspective. Moreover, I have experience to facilitate several training, advocacy events, and documentation of a number of case studies.
</t>
  </si>
  <si>
    <t xml:space="preserve">KEY EXPERTISES: 
 Community Development, Social mobilization activities and development of alternative livelihood for the socially excluded peoples (LGBT)
 Technical assistance to enhance the HIV and AIDS prevention, TB control/management, Reproductive &amp; Sexual health services, gender and Human Rights based program 
 Coordinate and manage integrated SRHR and HIV/AIDS program for the young and adolescent groups that includes the child protection following the MARA strategy 
 Development of BCC/IEC materials, news letter, magazine and other visual documents for the related projects and beneficiaries as well
 Capacity Building-Skill development training and immediate implementation. 
 Provide required assistance and support for the CBOs and partner organizations to build the capacity and financial sustainability 
 Networking, Communication, Coordination with PNGOs (Partner organizations), INGOs (International organization), GOB counterparts and CBOs
</t>
  </si>
  <si>
    <t>Poverty Eradication, Employment, Decent Work and Social Protection, Youth, Education and Culture, Health and Population Dynamics, Sustained and Inclusive Economies, Sustainable Development Financing, Means of Implementation, Global Partnership for Achieving Sustainable Development, Needs of Countries in Special Situations, Human Rights, Regional and Global Governance, Sustainable Cities and Human Settlement, Gender Equality and Women's Rights, Rule of Law and Governance, LGBTIQ Rights</t>
  </si>
  <si>
    <t>Actively involved as Program personnel under Bandhu Social Welfare Society (BSWS) in implementing different health and human rights based projects/programs supported by UNDP, UNICEF, UNFPA, USAID and other international organizations</t>
  </si>
  <si>
    <t>POOR URELE DEVELOPMENT SOCETY</t>
  </si>
  <si>
    <t>poor rurele development socity</t>
  </si>
  <si>
    <t>Poverty Eradication</t>
  </si>
  <si>
    <t>water</t>
  </si>
  <si>
    <t>2 MANTHS METING</t>
  </si>
  <si>
    <t>POOR PEOPOEL DEVELOPMENT</t>
  </si>
  <si>
    <t>WOENS AND CHILADRNC DEVELOPMENT</t>
  </si>
  <si>
    <t>2/829 SATYAPURA M PRODDATUR kadapa dist A.P</t>
  </si>
  <si>
    <t>prds</t>
  </si>
  <si>
    <t>poor peopel development</t>
  </si>
  <si>
    <t>Education womenc developme and rurale development</t>
  </si>
  <si>
    <t>pOOR RURELE DEVELOPENT SOCIETY JAKU BALAIAH</t>
  </si>
  <si>
    <t>2/829 SATYAPURA M PRODDATUR</t>
  </si>
  <si>
    <t>poor people develop</t>
  </si>
  <si>
    <t>womenc and childrnc delopment</t>
  </si>
  <si>
    <t>Poverty Eradication, rurele developent</t>
  </si>
  <si>
    <t>poor poeople</t>
  </si>
  <si>
    <t>All India Women's Conference</t>
  </si>
  <si>
    <t>AIWC</t>
  </si>
  <si>
    <t>Poverty Eradication, Water and Sanitation, Youth, Education and Culture, Energy, Global Partnership for Achieving Sustainable Development, Climate Change, Disaster Risk Reduction, Gender Equality and Women's Rights</t>
  </si>
  <si>
    <t>ECOSOC, CSW, UN Women, WHO, UNFCCC, Post-2015 negotiations and Beijing Plus review</t>
  </si>
  <si>
    <t>Established with the primary objective of women's Education, AIWC has over the years enlarged her activities to socio economic empowerment of women with a holistic approach by integrating all relevant aspects of empowerment into their programme. Additionally, we work on propagation on alternate energy, water &amp; sanitation, climate change impacts and violence against women.</t>
  </si>
  <si>
    <t>AIWC was established by an Irish lady Ms.Margaret Cousin in 1927 with stalwarts of women who actively participated in the movements during the freedom struggle. It has gradually grown as a leading national level pioneer NGO working on women's issues. Various empowerment programmes are implemented by AIWC through her network of over 500 branches across India and a dedicated lot of more than 100,000 voluntary members.</t>
  </si>
  <si>
    <t>6 Bhagwan Das Road, New Delhi 110001 India</t>
  </si>
  <si>
    <t>www.aiwc.org.in</t>
  </si>
  <si>
    <t>aiwc@sarojini@gmail.com</t>
  </si>
  <si>
    <t>91-11-23389680</t>
  </si>
  <si>
    <t>91-11-23388567</t>
  </si>
  <si>
    <t>Socio economic empowerment of girls and women.</t>
  </si>
  <si>
    <t>Providing vocational/skill development training, awareness about health, water, legal and sanitation, advocacy about impacts of climate change on women, providing shelter homes to women in distress, combat violence against women, providing day care/home for older women, propagate alternate energy at domestic use as well as income generation opportunity,</t>
  </si>
  <si>
    <t>Kalyani Raj</t>
  </si>
  <si>
    <t>E 22 Greater Kailash I New Delhi 110048 India</t>
  </si>
  <si>
    <t>raj.kalyani@gmail.com</t>
  </si>
  <si>
    <t>91-9810053728</t>
  </si>
  <si>
    <t>I started my career as a Bank Officer and have worked with financial institutions in India and Hong Kong. On return to India, I have been working with AIWC for past 17 years as a Voluntary member and supervised several important portfolios like Micro-credit, Disaster Management, Youth wing, climate change impacts and presently working on developing sustainable development projects. Have represented the organization in Micro-credit summit in Hallifax and Bali, engaging with the SDG and climate change process at national level with government and other NGOs.</t>
  </si>
  <si>
    <t>Participated in Rio+20, OWG6, CSW58, COP18, 19 and 20. Active member of Women &amp; Gender Constituency of UNFCCC and Women's Major Group.</t>
  </si>
  <si>
    <t>Poverty Eradication, Youth, Education and Culture, Energy, Means of Implementation, Climate Change, Disaster Risk Reduction, Conflict Prevention, Post Conflict Peace Building and the Promotion of Durable Peace</t>
  </si>
  <si>
    <t>Networking with the regional CSOs working on Post-2015 and Climate change process.</t>
  </si>
  <si>
    <t>Poverty Eradication, Food Security and Nutrition/ Sustainable Agriculture, Desertification, Land Degradation and Drought, Water and Sanitation, Employment, Decent Work and Social Protection, Youth, Education and Culture, Sustained and Inclusive Economies, Macroeconomic Policies, Energy, Sustainable Development Financing, Means of Implementation, Global Partnership for Achieving Sustainable Development, Human Rights, Regional and Global Governance, Sustainable Cities and Human Settlement, Climate Change, Disaster Risk Reduction, Forests and Biodiversity, Gender Equality and Women's Rights, Conflict Prevention, Post Conflict Peace Building and the Promotion of Durable Peace, Rule of Law and Governance</t>
  </si>
  <si>
    <t>WCAR, ILO Conventions on Health and Safty of agricultural workers, Global chain markets and labour , Post MDGs etc</t>
  </si>
  <si>
    <t>To function as a non-party, non-political, non-religious, non-caste and non-communal apex federation of trade union of agricultural laborers, small/marginal farmers and rural workers/artisans, fisher folk and forest workers(adivasis).
To promote the Welfare &amp; Development of the rural poor informal workers.
Educate the rural poor workers on the various government developmental schemes and MGNREGA.
To enable the rural poor to optimally develop and manage land/water/forest resources.
For ensuring that land, agriculture, livestock, forests, grazing lands and waste land development and value addition schemes address the issues of poverty, food, security, participation in the development of poor whose livelihood are dependent on them.
Introduce environmental education among the rural mass and motivate them to work for the sound environment. To introduce an appropriate land use system conducive to the rehabilitation and sustainable development of dry lands by way of water conservation methods mixed cropping, salvage of seeds of local vegetation in the soil from erosion.
To cooperate and coordinate with government and non-governmental organizations in implementing the rural development Programs.
To help farmers particularly small and marginal farmers, rural artisans and agricultural labour by providing the integrated services and facilities for increasing the employment, production and income
To work towards climate change adaptation &amp; mitigation activities and promote bio- diversity based ecological/sustainable agriculture among small and marginal farmers
To promote energy efficiency and use of renewable energy for rural development and for a cleaner environment.
To educate the public about tree plantation and to keep the environmental clean and green.
To take up programs of gender concern and improve socio, economic, education and health status of Rural poor women.
To strengthen and promote voluntary effort in rural development through building up of local leadership, local institutions and to train rural workers particularly amongst the weaker sections.
To organize youth rallies, women and children conferences &amp; cultural programs for their development.
To assist, organize and undertake rehabilitation, reconstruction programs aimed at economic development of the people for areas affected by natural calamities like floods, cyclones, drought, earthquakes and take up rehabilitation work for the victims or human made atrocities all over India.
To form groups for craft persons, organize skill development programs, organize exhibitions to create publicity to their craft productions, to provide medical facilities, educational facilities, housing facilities, sanitation facilities, develop the access with the Government Institutions, Banks and other Financial Institutions and also organize the workshops, trainings to solve their problems as well as upliftment of the craft persons.
To do all such things which are necessary for the achievements of the above</t>
  </si>
  <si>
    <t xml:space="preserve">APVVU is a federation of 428 mandal level trade unions of rural informal workers particularly from agriculture, fishing, forest; rural artisans, sharecroppers, marginal farmers, construction workers &amp; shepherds. The unions are spread over in 14 districts of Andhra &amp; Telangana states. It hasmembership of 592,850 &amp; 56% is drawn from the women agricultural workers. Majority of rural workers are being come from the background of Dalits and Adivasis, the union has developed unique way to work from caste, class, gender and ecological justice perspectives.
</t>
  </si>
  <si>
    <t>22-1096;2ND FLOOR</t>
  </si>
  <si>
    <t>APVVU as a rights organization of rural workers from the subalterns seeks alternatives to the ‘nationalization and privatization’ as the universal norm and prescriptions of the market as mandatory. The constituencies of 31million + subalterns in the States of Andhra Pradesh &amp; Telangana are the stakeholders in the rural economy. Their livelihood, food security, future, identity and culture are dependent on forests, land and water. Their traditional knowledge and skills contribute significantly to the agrarian product. But they as a community barely survive at subsistence levels. What is ploughed back to them as subsidies is only a negligible percentage of the surplus appropriated from them. The flow is in fact reverse: from the subalterns to the privileged.
These affected people must confront the market with their own agenda. This confrontation is procedural and in lines of democratic provisions. The persistent efforts would stop perpetuation of deprivation and depletion on them. And, the effort is to promote alternate forms of productivity and economy to the dominant system of market determined productivity and economy. The market must be forced to restructure itself in the direction of equity and sustainability. Those with the highest stakes on land, forest and water resources and whose livelihood and future are dependent on them must also have control over decision making regarding how these resources are to be developed and managed for their benefit as a right.</t>
  </si>
  <si>
    <t>o promote the Welfare &amp; Development of the rural poor informal workers.
Educate the rural poor workers on the various government developmental schemes and MGNREGA.
To enable the rural poor to optimally develop and manage land/water/forest resources.
For ensuring that land, agriculture, livestock, forests, grazing lands and waste land development and value addition schemes address the issues of poverty, food, security, participation in the development of poor whose livelihood are dependent on them.
Introduce environmental education among the rural mass and motivate them to work for the sound environment. To introduce an appropriate land use system conducive to the rehabilitation and sustainable development of dry lands by way of water conservation methods mixed cropping, salvage of seeds of local vegetation in the soil from erosion.
To cooperate and coordinate with government and non-governmental organizations in implementing the rural development Programs.
To help farmers particularly small and marginal farmers, rural artisans and agricultural labour by providing the integrated services and facilities for increasing the employment, production and income
To work towards climate change adaptation &amp; mitigation activities and promote bio- diversity based ecological/sustainable agriculture among small and marginal farmers
To promote energy efficiency and use of renewable energy for rural development and for a cleaner environment.
To educate the public about tree plantation and to keep the environmental clean and green.
To take up programs of gender concern and improve socio, economic, education and health status of Rural poor women.
To strengthen and promote voluntary effort in rural development through building up of local leadership, local institutions and to train rural workers particularly amongst the weaker sections.
To organize youth rallies, women and children conferences &amp; cultural programs for their development.
To assist, organize and undertake rehabilitation, reconstruction programs aimed at economic development of the people for areas affected by natural calamities like floods, cyclones, drought, earthquakes and take up rehabilitation work for the victims or human made atrocities all over India.
To form groups for craft persons, organize skill development programs, organize exhibitions to create publicity to their craft productions, to provide medical facilities, educational facilities, housing facilities, sanitation facilities, develop the access with the Government Institutions, Banks and other Financial Institutions and also organize the workshops, trainings to solve their problems as well as upliftment of the craft persons.</t>
  </si>
  <si>
    <t>22-1096, sbi colony</t>
  </si>
  <si>
    <t>Chennaiah is the post graduate in Socialogy and and also LAw graduate , practice public interest litigation cases in the country. he is national secretary of APVVU , National Advisor for National Alliance of People's Movements, Vice President of Asian peasant's Coalition, founding secretary of coalition of Agricultural workers International. CHENNAIAH has been instrumental in building people's organization in India and also at asia level to raise the concerns in non-violence way. He is known as person involved in mobilizing people for implementation of land reforms, wages and also instrumental in india to implement MGNREGA to stop distress migration of rural masses</t>
  </si>
  <si>
    <t>World Conference of Racism Durban, ILO conventions in Geneva . FAO Food Sovereignty convention, FAO CSO consultations in Rome.</t>
  </si>
  <si>
    <t>Poverty Eradication, Food Security and Nutrition/ Sustainable Agriculture, Water and Sanitation, Employment, Decent Work and Social Protection, Youth, Education and Culture, Sustained and Inclusive Economies, Human Rights</t>
  </si>
  <si>
    <t>Farmers and agricultural workers</t>
  </si>
  <si>
    <t>Youth for Change Afghanistan Organization</t>
  </si>
  <si>
    <t>YCAO</t>
  </si>
  <si>
    <t>Employment, Decent Work and Social Protection, Youth, Education and Culture, Gender Equality and Women's Rights, Conflict Prevention, Post Conflict Peace Building and the Promotion of Durable Peace</t>
  </si>
  <si>
    <t>YCAO is part of the UNDP Civil Society Advisory Committee in Afghansitan. It also partner with UN-Volunteer and an implementer of UNFPA projects.</t>
  </si>
  <si>
    <t>Youth Empowerment</t>
  </si>
  <si>
    <t>YCAO is a youth led organization, registered with the Government of Afghanistan and strive to build the capacity of youth for having a brighter and peaceful society.</t>
  </si>
  <si>
    <t>www.y4change.org</t>
  </si>
  <si>
    <t>youth-for-change@y4change.org</t>
  </si>
  <si>
    <t>+93 791 611 023</t>
  </si>
  <si>
    <t>Employment
Education
Women Rights and Gender Equality
Peace Building</t>
  </si>
  <si>
    <t>Enayatullah Safi</t>
  </si>
  <si>
    <t>enayatsafi@gmail.com</t>
  </si>
  <si>
    <t>+93 7000 175 65</t>
  </si>
  <si>
    <t>Mr. Enayat is an active member of the Youth for Change Afghanistan Organization and he represented the Organization and the country very well. He is an educated and experienced Afghan participated in many international and national events on different levels ( local development, policy and strategy, planning and management)</t>
  </si>
  <si>
    <t>He has participated in the UNFPA Asia and Pacific meetings, UN Inter-agency youth meetings, UNDP and UNICEF.</t>
  </si>
  <si>
    <t>Youth, Education and Culture, Gender Equality and Women's Rights, Conflict Prevention, Post Conflict Peace Building and the Promotion of Durable Peace</t>
  </si>
  <si>
    <t>Mr. Enayat Safi can be a valuable asset to CSO engagement, as he has enough experiences in the field of CSO activities.</t>
  </si>
  <si>
    <t>Kid's Sun group</t>
  </si>
  <si>
    <t>KSG</t>
  </si>
  <si>
    <t>We have participated some UNAIDS Vietnam's meeting before</t>
  </si>
  <si>
    <t xml:space="preserve">
The Kid’s Sun group will become a professional CBO and sustainable to contribute of the policy advocacy base on evidence to protect the rights and legitimate interests of people who are living with HIV (PLHIV) and Key Population (KP) in Vietnam. Special related to rights to health care and treatment for PLHIV and KP.
</t>
  </si>
  <si>
    <t xml:space="preserve">The Kid’s Sun group is community based organization (CBOs) of people who are living with HIV and key affected people (KAPs) was established in January 15, 2008;
Mission: The Kid’s Sun group have been operating by People who are living with HIV (PLHIV) with the purposes: The HIV prevention for youth at risks for HIV infection and disease sexually transmitted (STIs). At the same time, reducing of the stigma and discrimination for the vulnerable groups including: PLHIV and Key Affected People (KAPs). The policy advocacy such as to create the favorable policy environment for the HIV/AIDS prevention generally, special are: The rights of PLHIV and KAPs included right to accept to treatment, right to education toward HIV infected and affected children;
</t>
  </si>
  <si>
    <t>Room number 504, 5 th floor, CT8 C, Dai Thanh apartment building, Ta Thanh Oai ward, Thanh Tri district, Hanoi</t>
  </si>
  <si>
    <t>https://www.facebook.com/kidsun.group?fref=ts</t>
  </si>
  <si>
    <t>mattroicuabe2008@gmail.com</t>
  </si>
  <si>
    <t>1.Organization development: (Including: Human resources, branding, governance, leadership and management, fundraising);
2. Information sharing: (Conducted the information sharing on both organization inside such as among group’s members and outside toward other CBOs, networking, partners, governments agencies and other stakeholders);
3. Capacity building: (Conducted the organization capacity assessment (OCA) to capacity building for the group’s steering board members and volunteers based on the assessment’s results included management, leadership and technical);
4. Reduce the stigma and discrimination: (Through the activities to build the nice images of PLHIV and KAPs with community and society);
5. Policy advocacy: (Advocate to create the favorable policy environment for the CBOs to involve HIV/AIDS prevention and control for more effective);
6. Access to treatment: (Strengthening the opportunities to accept with the treatment for the PLHIV and KAPs).</t>
  </si>
  <si>
    <t xml:space="preserve">The strategy for access to treatment toward PLHIV who are co-infected with hepatitis C (HCV) and Hepatitis B (HBV) in Vietnam;
Treatment literacy of medicine for PLHIV Including second line regiment;
Support HIV infected and affected children on both physical and spirite;
Advocate for rights to education of HIV infected and affected children (OVCs);
The rights to sexual and reproductive health toward women who are living with HIV (WLHIV):
Socice providing for PLHIV and KP in community
</t>
  </si>
  <si>
    <t>Dong Duc Thanh</t>
  </si>
  <si>
    <t>Room number 504, 5 th, CT8 C building, Dai Thanh apartment building, Ta Thanh Oai ward, Thanh Tri district, Hanoi</t>
  </si>
  <si>
    <t>thanhducdong@gmail.com</t>
  </si>
  <si>
    <t xml:space="preserve">Being one of the first people living with HIV have been participating on the Greater Involvement of People living with HIV (GIPA) Programs;
-Skillful on communication and advocacy, writing an articles and working with journalists, mass media;
-Strong in an activities and opinions related against stigma and discrimination toward people living with HIV;
-Experience on working with vulnerable groups as a drug users (IDUs), Man who are having sex with man (MSMs) as well as LGBT community, sex workers (SWs), People living with HIV (PLHAs);
-Good relationship with any self help and support groups and networks of people living with HIV in Vietnam and Asia area and good relationship with medical reporters;
</t>
  </si>
  <si>
    <t>I have participated some policy advocacy activity was organized by UNAIDS Vietnam;
I obtained the third prize of press and media relate to HIV was hosted by UNAIDS and Vietnam new agency.</t>
  </si>
  <si>
    <t>Health and Population Dynamics, Human Rights, LGBTIQ Rights, Reduce the stigma and discrimination toward PLHIV and KP</t>
  </si>
  <si>
    <t>Yes I am possible contribution to regions CSO engagement the UN system</t>
  </si>
  <si>
    <t>south and South-West Asia</t>
  </si>
  <si>
    <t>Food Security and Nutrition/ Sustainable Agriculture, Water and Sanitation, Sustainable Development Financing, Human Rights, Climate Change, Forests and Biodiversity</t>
  </si>
  <si>
    <t>The Fourteenth Session of the United Nations Permanent Forum on Indigenous Issues (UNPFII) will be held at UN Headquarters in New York from 20 April to 1 May 2015.</t>
  </si>
  <si>
    <t>The Centre for Research and Advocacy, Manipur is a human rights-based indigenous people’s organization aimed at promoting sustainable development and human rights of indigenous peoples of North East India, primarily in Manipur State. CRAM has been on the forefront in North East, especially Manipur, in informing both the people and the government on best social, environmental and cultural practices in all efforts in improving the situation of indigenous peoples in the region.</t>
  </si>
  <si>
    <t>The Key objectives of the organization is to promote indigenous peoples self determined rights and development over their land, resource and territory for conservation and management of natural environment with due respect of human rights based approach to development and also further to strengthen the solidarity of Indigenous and Tribal peoples against all forms of colonization and State repression.</t>
  </si>
  <si>
    <t>Sega Road, Hodam Leirak, Imphal West Manipur India</t>
  </si>
  <si>
    <t>www.cramanipur.wordpress.com</t>
  </si>
  <si>
    <t>cra.manipur</t>
  </si>
  <si>
    <t>The emerging adverse socio economic and political realities and dynamics that affected indigenous peoples and natural health in India’s North East with multi ethnic composition, needs a consistent monitoring and study in identifying all concerns and implications on them. The pressing need for communities to understand and analyze their own situations in becoming active participants in the formulation, implementation and evaluation of all policy initiatives, including developmental that affect their lives and source of livelihood is a strong challenge.</t>
  </si>
  <si>
    <t xml:space="preserve">The emerging adverse socio economic and political realities and dynamics that affected indigenous peoples and natural health in India’s North East with multi ethnic composition, needs a consistent monitoring and study in identifying all concerns and implications on them. The pressing need for communities to understand and analyze their own situations in becoming active participants in the formulation, implementation and evaluation of all policy initiatives, including developmental that affect their lives and source of livelihood is a strong challenge. 
</t>
  </si>
  <si>
    <t>Sanaton Laishram</t>
  </si>
  <si>
    <t>Khurai Angom Leikai</t>
  </si>
  <si>
    <t>sanatonlaishram1@gmail.com</t>
  </si>
  <si>
    <t>As the emerging adverse socio economic and political realities and dynamics that affected indigenous peoples and natural health in India’s North East with multi ethnic composition, needs a consistent monitoring and study in identifying all concerns and implications on them. The pressing need for communities to understand and analyze their own situations in becoming active participants in the formulation, implementation and evaluation of all policy initiatives, including developmental that affect their lives and source of livelihood is a strong challenge</t>
  </si>
  <si>
    <t>Food Security and Nutrition/ Sustainable Agriculture, Water and Sanitation, Sustainable Development Financing, Climate Change, Forests and Biodiversity</t>
  </si>
  <si>
    <t>We can contribute in the research and documentation as we have been continuing and publishing.</t>
  </si>
  <si>
    <t>Light House</t>
  </si>
  <si>
    <t>Poverty Eradication, Food Security and Nutrition/ Sustainable Agriculture, Water and Sanitation, Youth, Education and Culture, Health and Population Dynamics, Sustained and Inclusive Economies, Means of Implementation, Human Rights, Climate Change, Disaster Risk Reduction, Gender Equality and Women's Rights, Rule of Law and Governance, LGBTIQ Rights, Good governance, capacity building, Media engagement and monitoring</t>
  </si>
  <si>
    <t>applied for consultative status of ECOSOC</t>
  </si>
  <si>
    <t>Participated ESCAP-Inter Governmental Meeting on HIV/AIDS held on January 2015 in Bangkok.</t>
  </si>
  <si>
    <t xml:space="preserve">Light House is committed to strengthening local justice systems including access to justice of marginal population. The organization too pursues the need to improving and developing its services to empower our target groups. Also committed to working towards the fight against HIV/AIDS to prevent the epidemic in Bangladesh
Light House is a leading NGO in Bangladesh working primarily in 4 strategic areas with the most poor and vulnerable communities
• Health, Nutrition and HIV 
• Human Rights and Good Governance (HUGGO) 
• Poverty Reduction and Food Security
• Disaster management and addressing Climate Change 
</t>
  </si>
  <si>
    <t xml:space="preserve">Light House is a leading national non-political and not for profit voluntary development organization in Bangladesh is registered with the Department of Social Services, Government of the People’s Republic of Bangladesh bearing registration No. DH- 02791 dated on 6th September, 1992, and with the NGO Affairs Bureau of Bangladesh bearing registration No. FDO/R 1307 dated on 5th November, 1998.
Since inception in 1988, Light House has been working for the people’s well-being with the motto of ‘Putting People First’. The prime focus of Light House’s work is to strengthen systems that work to create access to services, resources and provisions for people - especially the poor, marginalized, vulnerable, disadvantaged, socially excluded and remotely located communities for proclaiming their rights and entitlements through ensuring good governance for improving socio economic development of the country.
The Novel Commencement of Light House: Following the devastating catastrophe in Bangladesh - the Flood in 1988, Light House was founded in humanitarian ground by a group of young and energetic individuals of Bogra with the original sprite of providing support to the flood victims. Time healed the wound of the catastrophe with the joint efforts of thousands of social workers but some individuals of the young and energetic team. Mr. Harun or Rashid, the current Chief Executive and the founder of Light House is one of them remains committed to continue his effort with the same motto ‘Putting People First’. Mr. Rashid has started his new journey through huge adversities with a very small team initially and that is today’s Light House – A Trusted name for proclaiming people’s rights and services.
Light House Vision is: to emerge as a leading national NGO with special expertise in HIV prevention, ensuring good governance and poverty alleviation with increased funding coming from our own sources.
The Mission of Light House is: to work in partnership with other development organizations, civil society and government to ensure equal access to basic human rights, social security and good governance for the whole community, but particularly the most vulnerable and most at risk groups. Light House believes in making a difference, accountability, peace and harmony gender equity and participation. 
The Basic Core Values of Light House: remains in the center of its all operations, which are Mutual Respect &amp; Trust, Gender Equity, Integrity &amp; Solidarity, Transparency &amp; Accountability and Equal Opportunities for All. 
</t>
  </si>
  <si>
    <t>Beena Kanon, Flat B-4, House-3, Road-17, Block-E, Banani, Dhak-1213</t>
  </si>
  <si>
    <t>www.lighthousebd.org</t>
  </si>
  <si>
    <t>lighthouse.bogra@gmail.com, info@lighthousebd.org</t>
  </si>
  <si>
    <t>+880 2 8836323</t>
  </si>
  <si>
    <t>+880 51 69387</t>
  </si>
  <si>
    <t>The prime focus of Light House’s work is to strengthen systems that work to create access to services, resources and provisions for people - especially the poor, marginalized, vulnerable, disadvantaged, socially excluded and remotely located communities for proclaiming their rights and entitlements through ensuring good governance for improving socio economic development of the country</t>
  </si>
  <si>
    <t xml:space="preserve">1. Essential Health Services for Ready Made Garments worker
2.Justice for All for Bogra District
3.Expanding Provision of Essential Harm Reduction Services for Injecting Drug Users (IDUs)
4.Health System Strengthening (HSS)
5. Intervention for Men who have sex with Men (MSM) &amp; HIJRA, Package # 3 &amp; Sub-Package # 3.6 
6.Peoples Action for Democratic Governance
7.Improvement of the Real Situation of overcrowding in prisons in Bangladesh (IRSOP)
8.HIV and AIDs intervention services among street base sex worker, 
Injecting Drug Users, 
9. Improved Justice and Legal Aid Services (IJLAS)
10.Civic Education and Monitoring of National Election Program
11.TB Control Program 
12. Widow Headed Households in Pursuit of Sustainable Livelihoods project 
13.Strengthening Movement to Advance Women’s Rights and Gender Equality 
14.Survivors network for prevention and better inclusion
15.Ensuring Rights of Fair Justice for the Vulnerable and Adibashi Groups
16.Housing and Sanitation Project 
17.Reproductive Health Care Clinic for poor and marginal population
18.Treatment, Research And Rehabilitation Centre (TRRC) For Drug Users 
19.Livestock for increasing food security Project
</t>
  </si>
  <si>
    <t>Md. Harun or Rashid</t>
  </si>
  <si>
    <t>House-97, Road-10/2, Block-D, Niketon, Gulshan-1, Dhaka-1212</t>
  </si>
  <si>
    <t>harun@lighthousebd.org; lighthouse.bogra@gmail.com</t>
  </si>
  <si>
    <t>+880 2 8836323, +880 1714 004249</t>
  </si>
  <si>
    <t>Mr. Md. Harun or Rashid, Completed Master's(post graduation degree) in Economics from Dhaka University, Bangladesh, Masters in Public Health from North South University, Bangladesh and served with Govt. project, National NGO and UNFPA project as different key position. And gained some solid experiences on Planning, Advocacy, Management, Reporting, Service delivery, Coordination &amp; Communication, Monitoring, Supervision, Community &amp; resources mobilization and Financial Management etc..He is the founder of Light House and currently serving as General Secretary and Chief Executive of it. From 1993 to till to date received various training and participated consultation /exposure visit in country and abroad. He is the elected CSO leader of Election working Group and board member of different CSO forums. He is a known personality in the CSO sector in Bangladesh.</t>
  </si>
  <si>
    <t>He take part many meeting and consultation in Bangladesh organised by UN bodies with in Bangladesh and abroad. He contributes on behalf of marginal communities including sex worker, MSM, Transgender, Drug user, minorities in different meeting to develop policy in favour of them. In latest He took part in the ESCAP IGM on HIV and consultation with regional NGOs/CSO in Bangkok for organizing iccap-12 in Bangladesh</t>
  </si>
  <si>
    <t>Poverty Eradication, Food Security and Nutrition/ Sustainable Agriculture, Water and Sanitation, Employment, Decent Work and Social Protection, Youth, Education and Culture, Health and Population Dynamics, Human Rights, Regional and Global Governance, Climate Change, Disaster Risk Reduction, Rule of Law and Governance, LGBTIQ Rights</t>
  </si>
  <si>
    <t>Ensure incorporation of rights and services for sexual minorities, hard to reach and under privilege population through raising voice during finalizing SDG and other UN policies. Creating more space for CSO to play appropriate role with the government and outside the government in country and the region.</t>
  </si>
  <si>
    <t>DDJ</t>
  </si>
  <si>
    <t>Dak Diye Jai</t>
  </si>
  <si>
    <t>Poverty Eradication, Food Security and Nutrition/ Sustainable Agriculture, Water and Sanitation, Energy, Human Rights, Climate Change, Disaster Risk Reduction, Forests and Biodiversity</t>
  </si>
  <si>
    <t xml:space="preserve">Goal of the organisation is “Human and Socio-economic development of the people” Whereas the objectives are to: 
• Support community to make them economically self-reliant by increasing their income through skill trainings and extending micro-credit support;
• Enhance social development of the targeted communities by promoting health, education, gender and human rights, good governance and ICT knowledge and essential services;
• Increase community resilience through increasing community capacity on disaster management and climate change adaptation. 
</t>
  </si>
  <si>
    <t xml:space="preserve">DAK DIYE JAI (DDJ) is an NGO that has been working for the poor, marginal, excluded and most vulnerable women and men including young community in Southern Bangladesh. The organisation started its journey towards emancipation in a remote rural village of Pirojpur district in 1982 through social mobilisation of the community people. Over the course of time, DDJ expanded its social development activities, networking with different forum and alliances and established working relationship with number of funding agencies including Government Agencies and Departments. The Ministry of Health and Family Welfare awarded DDJ with National Prize and Certificate as the best NGO for consecutive two years in Barisal Division for its services of Maternal, Child Health and Family Planning for the period of 1998-1999 and1999-2000. 
The organization has been implementing Rural Micro Credit Programme me since 1993 with the assistance of Palli Karma-Shahayak Foundation (PKSF) to support organised women and men’s economic development. Currently the organisationis implementing its programme me activities in 207 Unions of 41 Upazilas of 7 districts (viz. Barisal, Pirojpur, Jhalokathi, Borguna, Khulna, Bagerhat and Gopalgonj) of Bangladesh and planning to expand its programme me activities in 2 more adjacent districts (Madaripur and Munshigonj) The current annual budget (2014-2015)of DDJ is above Taka 118 million excluding the micro-credit budget. 
</t>
  </si>
  <si>
    <t>26/12 Tajmahal Road, Bloc C, mohammadpur, Dhaka 1207, Bangladesh</t>
  </si>
  <si>
    <t xml:space="preserve">www.ddjbd.org </t>
  </si>
  <si>
    <t>info@ddjbd.org</t>
  </si>
  <si>
    <t xml:space="preserve">1) Community development and women empowerment
2) Economic Development and Entrepreneurship Development
3) DRR, Climate Change and Resilient Livelihood Development 
4) Health and Hygiene promotion
5) Social inclusion and Diversity 
</t>
  </si>
  <si>
    <t>- Social mobilization and organizing community people onto organization
- Promote income generation activities providing with micro-credit
- Capacity building of the organized community people for economic development and micro enterprises development 
- Institutionalize Community based DRR and climate change adaptation options linking with resilient livelihood activities
- Promotion of community and HH based water and sanitation, hygiene and MCH activities 
- Integrate and mainstream parsons with disability, women, elderly people and children with development programs</t>
  </si>
  <si>
    <t>Ashoke Kumar Adhikary</t>
  </si>
  <si>
    <t>26/12 Tajmahal Road, Bloc C, Mohammadpur, Dhaka 1207, Bangladesh</t>
  </si>
  <si>
    <t>ashoke@ddjbd.org</t>
  </si>
  <si>
    <t>The representative is the senior member of the organization Management Team. He is working as the Programme Director with the organization and supporting programme development and implementing and M&amp;E support to the organization including people management. He has long 23 years of working experience in the development sector including UN, ADB and numbers of International and national NGOs. The persons hold 2 post graduate degree in Botany and Development studies including 2 post graduate diploma in NGO management and environment education</t>
  </si>
  <si>
    <t>The representative worked with UNDP for about 4 years and worked as the Co-researcher with a UN Climate Change Programme (Advancing Capacity to support Climate Change Adaptation- ACCCA) during January 2007 to December and presented the knowledge product in the regional workshop in Bangkok during June 25-27, 2008 (http://www.acccaproject.org/accca/?q=node/4).</t>
  </si>
  <si>
    <t>Poverty Eradication, Food Security and Nutrition/ Sustainable Agriculture, Energy, Climate Change, Disaster Risk Reduction, Forests and Biodiversity, Gender Equality and Women's Rights</t>
  </si>
  <si>
    <t>Global Call to Action against Poverty-Sri Lanka</t>
  </si>
  <si>
    <t>GCAP-Sri Lanka</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</si>
  <si>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Macroeconomic Policies, Energy, Sustainable Development Financing, Global Partnership for Achieving Sustainable Development, Human Rights, Regional and Global Governance, Sustainable Transport, Climate Change, Disaster Risk Reduction, Oceans and Seas, Forests and Biodiversity, Gender Equality and Women's Rights, Conflict Prevention, Post Conflict Peace Building and the Promotion of Durable Peace, Rule of Law and Governance, LGBTIQ Rights</t>
  </si>
  <si>
    <t>GCAP Global &amp; GCAP Asia-South Asia</t>
  </si>
  <si>
    <t>All most sat all UN Consulttaions related to MDG &amp; Post 2015 aghenda</t>
  </si>
  <si>
    <t>Working as a National Umbrella Network in Sri lanka of CSOs, NGOS, CBOS, Youth and Students movements , trade Unions, Faith Based Groups working towards eradication of poverty and strengthening Civil Society with the guidance of GCAP Global, GCAP Asia &amp; GCAP south Asia</t>
  </si>
  <si>
    <t>GCAP Sri lanka was formed on March 2005 in a summit hosted by SUNFO at BMICH Convention Center Colombo with the participation of over 500 civil Society Leaders and representatives, During last 10 years over 1 million people have participated our mobilizations, campaigns, consultations related to white Band Day, Stand Up Guinness Records, MDG Awareness workshops, Society Leader training and Provincial-Thematic and National Consultations on Post 2015 agenda.</t>
  </si>
  <si>
    <t>GCAP Sri Lanka, SUNFO House, 20, Maha Vihara Road, Lakshapathiya, Moratuwa</t>
  </si>
  <si>
    <t>Creating Poverty free society and strengthning Civil Society role for a better world</t>
  </si>
  <si>
    <t>CSO meetings, Workshops
Mobilizations and campaigns
Capacity building of Civil Society Ledaers</t>
  </si>
  <si>
    <t>Dr.Warnakuula arachchiralalage Deshapriya Sam Wijetunge</t>
  </si>
  <si>
    <t>20/1, SUNFO Center, Maha vihara rd, Lakshapathiya,Moratuwa 10400, Sri Lanka</t>
  </si>
  <si>
    <t>sunfoglobal@gmail.com</t>
  </si>
  <si>
    <t>Dr.W.A.Deshapriya S. Wijetunge serving as the National coordinator of GCAP sri Lanka since 2005. he has served as a Board Member of GCAP Asia and GCAP south Asia. Also he has served in GCAP world Mobilization Task Force too. Presently he is a Steerinf Committee member of Post 2015 Asia,</t>
  </si>
  <si>
    <t>have participated several UN Meetings in NY,Geneva, Bangkok, Copenhegan, Sri Lanka, Bangladesh,France etc.related to MDFgs, Post 2015,Global compact, UNDRC, etc</t>
  </si>
  <si>
    <t>Poverty Eradication, Food Security and Nutrition/ Sustainable Agriculture, Water and Sanitation, Employment, Decent Work and Social Protection, Youth, Education and Culture, Health and Population Dynamics, Sustainable Development Financing, Global Partnership for Achieving Sustainable Development, Human Rights, Regional and Global Governance, Sustainable Cities and Human Settlement, Climate Change, Forests and Biodiversity, Rule of Law and Governance, LGBTIQ Rights, Peace</t>
  </si>
  <si>
    <t>As a network of over 1000 CSO./NGO /CBO leaders in Sri Lanka we can play an active role of CSO engagements in UN System</t>
  </si>
  <si>
    <t>International HIV/AIDS Alliance</t>
  </si>
  <si>
    <t>AIDS Alliance</t>
  </si>
  <si>
    <t>Youth, Education and Culture, Health and Population Dynamics, Sustained and Inclusive Economies, Human Rights, Gender Equality and Women's Rights, LGBTIQ Rights, SRHR and HIV and AIDS</t>
  </si>
  <si>
    <t>In the Asia Pacific region, regional meetings on IGM for Beijing Plus 20; IGM on HIV and AIDS; UN Conference on Population and Development, UNAIDS consultation on the updated strategy, Post 2015 consultation, WHO meetings related to prevention, treatment, care and support.</t>
  </si>
  <si>
    <t>To support community action to end AIDS by working with key affected and marginalized populations of all ages in prevention, treatment, care and support; integrating human rights and social justice, equality, sustainable financing and health concerns of affected populations in developing and middle income countries in Africa, Asia and the Pacific, Latin America and the Caribbean, and Eastern Europe.</t>
  </si>
  <si>
    <t>The International HIV/AIDS Alliance operates in 40 countries worldwide. It is made up of an alliance of independent NGOs and CBOs known as linking organisations. We support through subgrants and technical assistance regional groupings of transgender people (Asia and the Pacific, Latin America), sex workers (Latin America and Africa), MSM (Asia Pacific, Africa, Latin America, Eastern Europe), people who use drugs (Eastern Europe, Asia Pacific), migrants (Asia Pacific) for organizational strengthening and advocacy. We implement global, rights-based projects on young people and sexual and reproductive health and rights (SRHR) and harm reduction for people who use drugs. We support the integration of HIV and TB, HIV and SRHR, HIV and Hep C as part of prevention, treatment, care and support. We advocate globally, regionally and nationally for gender equality and women's rights, human rights and social justice, violence against women, sustainable cities and human settlements, sustainable development financing, among others.</t>
  </si>
  <si>
    <t>In the Asia Pacific region, it is Interchange 21, Level 32, Sukhumvit Rd., Wattana, Bangkok, Thailand</t>
  </si>
  <si>
    <t>www.aidsalliance.org</t>
  </si>
  <si>
    <t>jriparip@aidsalliance.org</t>
  </si>
  <si>
    <t>+6626603670; +66830141348</t>
  </si>
  <si>
    <t xml:space="preserve">Key HIV/AIDS affected populations (youth and adult people living with HIV and AIDS, men who have sex with men, transgender people, people who use drugs, sex workers, migrants, partners of members of key affected population)
Global, regional, and national decision makers.
</t>
  </si>
  <si>
    <t>Juliana Riparip</t>
  </si>
  <si>
    <t>Interchange 21, Level 32, Sukhumvit Rd., Wattana, Bangkok, Thailand</t>
  </si>
  <si>
    <t>I have been the Regional Representative for Asia since 2011. My main tasks revolve around ensuring effective and productive collaboration and partnership with regional networks of key affected populations, relevant UN agencies, international organisations, sub-regional political groupings like the ASEAN and SAARC.</t>
  </si>
  <si>
    <t>ESCAP IGM for Beijing Plus 20; ESCAP IGM on HIV and AIDS; Asia Pacific Conference on Population and Development, UNAIDS consultation on the updated strategy. WHO meetings related to prevention, treatment, care and support.</t>
  </si>
  <si>
    <t>Youth, Education and Culture, Sustainable Development Financing, Means of Implementation, Sustainable Cities and Human Settlement, SRHR and HIV and AIDS</t>
  </si>
  <si>
    <t>Active participant, moderator/facilitator of sessions. Coordinator.</t>
  </si>
  <si>
    <t>ICLEI Local Governments for Sustainability, South Asia</t>
  </si>
  <si>
    <t>ICLEI SA</t>
  </si>
  <si>
    <t>Food Security and Nutrition/ Sustainable Agriculture, Water and Sanitation, Sustained and Inclusive Economies, Energy, Sustainable Development Financing, Means of Implementation, Sustainable Cities and Human Settlement, Sustainable Transport, Sustainable Consumption and Production (Including Chemical and Waste), Climate Change</t>
  </si>
  <si>
    <t>ICLEI SA has been closely involved with UNEP, UNDP, UN Habitat and UNESCO through various projects where we have worked together. Internationally, ICLEI has signed an MoU with UNEP as well.</t>
  </si>
  <si>
    <t>ICLEI - Local Governments for Sustainability, is a membership organization of local governments and their associations. ICLEI is dedicated to building and supporting a worldwide movement of local governments to achieve tangible improvements in global sustainability with special focus on environmental conditions through cumulative local actions.</t>
  </si>
  <si>
    <t>ICLEI - Local Governments for Sustainability, is a membership organization of local governments and their associations. It is a leading network of 12 mega-cities, 100 super-cities and urban regions, 450 large cities, and 450 small and medium-sized cities and towns in 84 countries. ICLEI South Asia is the South Asian regional chapter of ICLEI Local Governments for Sustainability and works with South Asian cities with funding support from various national and international partners by offering opportunities of participation in programs and projects and providing information services, training and conferences.</t>
  </si>
  <si>
    <t>ICLEI – Local Governments for Sustainability South Asia Ground Floor, NSIC-STP Complex NSIC Bhawan, Okhla Industrial Estate New Delhi - 110020, India</t>
  </si>
  <si>
    <t>http://southasia.iclei.org/</t>
  </si>
  <si>
    <t>iclei-southasia@iclei.org</t>
  </si>
  <si>
    <t>+91 – 11 – 4106 7220</t>
  </si>
  <si>
    <t>+91 - 11 - 4106 7221</t>
  </si>
  <si>
    <t>ICLEI South Asia works primarily with local authorities in the South Asian countries of India, Bangladesh, Nepal, Bhutan, Sri Lanka, Maldives, Pakistan and Afghanistan. ICLEI works with the officials of the local authorities and with the local communities.</t>
  </si>
  <si>
    <t xml:space="preserve">ICLEI works on 10 agendas - Sustainable city
Resource-efficient and productive city
Low-carbon and climate-neutral city
Resilient City
Biodiverse city
Smart City
Ecomobile City
Happy Healthy and Inclusive Communities
Sustainable local economy and Procurement
Sustainable City-Region Cooperation. 
ICLEI South Asia works with local authorities to share expertise with local governments on sustainable development, voice issues of cities at various state, national and international levels and fora, initiate interaction among cities to learn from each others’ experiences, mobilise funds, technical solutions and expertise to assist local bodies. We work with non government organisations, developers, manufacturers, industries etc. to support sustainable development in cities. 
</t>
  </si>
  <si>
    <t>Emani Kumar</t>
  </si>
  <si>
    <t>emani.kumar@iclei.org</t>
  </si>
  <si>
    <t>+91 – 11 – 4106 7221</t>
  </si>
  <si>
    <t>Mr. Kumar currently serves as Executive Director for ICLEI South Asia office. He has over 20 years of experience in urban and industry environment and energy management, environmental policy, environmental and social management framework for financial institutions, design and implementation of various Management Systems such as ISO 14001 (Environmental Management Systems); BSI 18000 (Occupational Health and Safety Management Systems) and SA 8000 (Social Accountability Management Systems). In ICLEI, Mr. Kumar started ICLEI's Cities for Climate Protection (CCP) India campaign in August 2001 and served as Director, CCP South Asia for the four years. Mr. Kumar helped ICLEI Local Governments for Sustainability, an International association of cities with 11 offices all over world to set up their South Asian secretariat. Presently, he is looking after a number of multiyear and small projects supported by various donor agencies such as European Commission; BMZ, GIZ; British High Commission, India; Department of State, Government of USA; European Union; USAID; UN agencies and State and National governments of India and Research Organizations. He has worked on issues related to climate change policy and planning, local governance, renewable energy and energy efficiency, social accountability, systems management and auditing.</t>
  </si>
  <si>
    <t>Mr. Kumar has actively participated in meetings of UNFCCC, UNDP, UN Habitat and UNESCO. He regularly interacts with these organisations through projects and for other meetings as well.</t>
  </si>
  <si>
    <t>Water and Sanitation, Energy, Sustainable Development Financing, Sustainable Cities and Human Settlement, Climate Change</t>
  </si>
  <si>
    <t>Mr. Kumar can engage with various organisations at the community level through the different projects being conducted at ICLEI South Asia and help to promote sustainable development and good governance in cities.</t>
  </si>
  <si>
    <t>Professional Development and Research Center</t>
  </si>
  <si>
    <t>PDRC</t>
  </si>
  <si>
    <t>Employment, Decent Work and Social Protection, Youth, Education and Culture, Global Partnership for Achieving Sustainable Development, Human Rights, Gender Equality and Women's Rights</t>
  </si>
  <si>
    <t>I have attended 6th session of the forum on Minority Issues held in Geneva on 26 &amp; 27 November, 2013. Similarly, I have also attended Regional Consultation on Caste-Based Discrimination on 16-17 December 2013 in Kathmandu and organized by Office of the High Commissioner for Human Rights, Geneva.</t>
  </si>
  <si>
    <t>To ensure quality, value based and employable education for Dalit and marginalized community</t>
  </si>
  <si>
    <t>Professional Development &amp; Research Center (PDRC) was established in 2005 with the commitment to make difference in the lives of Dalit and marginalized youths. We exclusively work in the education sector with an objective to increase their access to quality higher education. They are further equipped with the professional skills and competencies so that they can be a true professionals in their chosen career. We do support and encourage next generation leaders to be actively engaged in social research to promote inclusive democracy in the country by providing research-based information to the policy makers.</t>
  </si>
  <si>
    <t>Kalanki-14, Kathmandu</t>
  </si>
  <si>
    <t xml:space="preserve">www.pdrc.org.np </t>
  </si>
  <si>
    <t>pdrc@wllink,com.np</t>
  </si>
  <si>
    <t>Education, Youth Leadership, Human Rights,Exclusion and Employment</t>
  </si>
  <si>
    <t>1. Spreading awareness 
2. Provide support to the marginalized groups in higher education 
3. Policy discourse in education and exclusion 
4. Collaboration and serve as the secretariat for CSOs collaboration
5. Protect and promote the human rights of Dalit in Nepal 
6. Member of the Global Campaign for Education and advocate for the issue of equality within the sustainable campaign.</t>
  </si>
  <si>
    <t>Rup Bahadur Sunar</t>
  </si>
  <si>
    <t>Lazimpat, Kathmandu</t>
  </si>
  <si>
    <t>rupsunar@gmail.com</t>
  </si>
  <si>
    <t>Rup Sunar is the program manager of the Professional Development and Research Center (PDRC), a social enterprise based in Nepal, which envisions creating a discrimination free society through education. Mr. Sunar has been involved in the not-for-profit sector both professionally and as a volunteer for the past 5 years. Prior to this, he worked with numbers of private companies helping them to implement communication strategy. 
Over these years, he has been instrumental in establishing PDRC as a national level credible organization which primarily works to increase the access of Dalit youths to quality higher education. Recently, he has also nominated by the US Department of State as the member of Youth Advisory Council. He is also awarded with the 2013 Minorities Fellowship by the Office of the United Nations High Commissioner for Human Rights (OHCHR) in Geneva, Switzerland.
His main responsibilities at PDRC are strategic planning, fund raising, networking and designing innovative projects. He has been successful to implement numbers of projects which has a direct impact in the lives of Nepalese Dalit, who are placed at the bottom of social hierarchy and treated as untouchables.</t>
  </si>
  <si>
    <t>I presented a statement in the 6th session of the forum on minority issues held in Geneva on 26 &amp; 27 November, 2013. In this forum, I had strongly raised the issues of minority community in general and Dalit in specific.</t>
  </si>
  <si>
    <t>Employment, Decent Work and Social Protection, Youth, Education and Culture, Human Rights, Gender Equality and Women's Rights</t>
  </si>
  <si>
    <t>Contribute to establish the issue of equity within the sustainable development campaign, which will further help to abolish the caste based discrimination and the issue of untouchability, that is in existence in south Asia for centuries.</t>
  </si>
  <si>
    <t>Poverty Eradication, Desertification, Land Degradation and Drought, Water and Sanitation, Human Rights, Forests and Biodiversity, Gender Equality and Women's Rights</t>
  </si>
  <si>
    <t>Served as NGO delegate for Asia Pacific in the UNAIDS and
NGO Observer for Asia Pacific in the CTF Committee of the World Bank
Participated in all the meetings organized by UNAIDS during 2006-07 and the CTF Committee of the World Bank in 2010-11</t>
  </si>
  <si>
    <t xml:space="preserve">Main objective of GBS is to establish a society based on humanitarian, democratic values and ecologically balanced habitat, a society where every person can live in justice, dignity and freedom. Equal opportunities are available for all to live a peaceful life. A society, which honors every human being without any kind of discrimination based on caste, class, creed, color, religion or gender. 
GBS works for organizing people, increasing their level of awareness and capacity enabling them to exert for their fundamental rights. To uplift the level of living of poor people, particularly the rural and tribal communities, specifically the women by making them economically self reliant and ensuring their access to basic amenities like safe drinking water, nutrient meals, general health care, primary education etc.
</t>
  </si>
  <si>
    <t>Gram Bharati Samiti (GBS) means Society for rural development was formed by some senior social activists, Gandhian workers and professionals in April, 1984 with an overall mission of 'Establishing a society based on humanitarian, democratic values and ecologically balanced habitat' and registered on July 28, 1984 under the charitable act the ‘Rajasthan Societies Registration Act, 1958’. It has been registered for exemption from income tax under section 80 G, 12A and 35AC of Income Tax Act of India. 
GBS has got special consultative status with United Nations Economical and Social Council (ECOSOC).</t>
  </si>
  <si>
    <t>GBS focus has mainly been on:
Protection and improvement of environment
Empowering the poor rural women 
Non formal education for adolescent girls and skill development
Conserving natural resources</t>
  </si>
  <si>
    <t>Developing wasteland through forestation, conserving soil and moisture
Providing the poor rural women with vocational training to make them economically self reliant 
Restoring traditional water harvesting structures
Non formal education to the shepherd children and adolescent girls of backward castes</t>
  </si>
  <si>
    <t xml:space="preserve">Bhawani Shanker Kusum, born in 1947, completed his Masters in social sciences in 1968. He quit his government job and worked for uplift of the down trodden for over 20 years. He served as NGO delegate for Asia Pacific in the UNAIDS PCB and NGO observer for Asia Pacific in the CTF Committee of the World Bank for 2 years. 
Affiliations and representation
• Vice president, RIOD-India, the Network of NGOs engaged in combating land degradation 
• National Coordinator, Intersect Worldwide, a network of NGOs working on HIV/AIDS 
• Currently working as member, PMNCH (WHO)
Publication
• The socio-economic status and culture of the Rajnat tribe 
• An equitable health system for the Rajnat &amp; Kanzer Tribes in Rajasthan 
• Translated 2 books from English to Hindi published by UNAIDS
Countries visited 
Indonesia, Netherlands, Germany, Kenya, England, Philippines, Australia, Spain, France, Switzerland, Thailand, Zambia, Canada, U.S.A., Shri Lanka, South Africa, Morocco, Cambodia and Pakistan. 
</t>
  </si>
  <si>
    <t xml:space="preserve">Participated as NGO delegate for Asia Pacific in the meetings of UNAIDS PCB and as NGO observer for Asia Pacific in the Clean Technology Fund Committee of the World Bank during 2010-11. 
Participated in the Asia Pacific Civil Society Regional Consultation Meeting
held on 17-18 September 2013 in Phnom Penh, Cambodia. 
</t>
  </si>
  <si>
    <t>Poverty Eradication, Desertification, Land Degradation and Drought, Water and Sanitation, Forests and Biodiversity</t>
  </si>
  <si>
    <t>Sharing with the NGOs associated with Intersect Worldwide
and engaging them with UN system
Bringing issues of concern of NGOs at grassroots level to the UN system
Sharing with other NGOs of the region the experience of working with NGOs in 14 states of India</t>
  </si>
  <si>
    <t>Youth, Education and Culture, Sustained and Inclusive Economies, Sustainable Development Financing, Means of Implementation, Global Partnership for Achieving Sustainable Development, Human Rights, Sustainable Cities and Human Settlement, Sustainable Transport, Gender Equality and Women's Rights</t>
  </si>
  <si>
    <t>Only like participent on the round tables organized by UN</t>
  </si>
  <si>
    <t>Facilitation of the youth participation in the global processes through integration, education, and information. Goals are to assist in advancement of the democratic reforms in Kyrgyzstan, lobbying of civil initiatives, assist in sustainable development and participation of youth at decision-making at all levels.</t>
  </si>
  <si>
    <t xml:space="preserve">PUYM “Nash Vek” "Our Century" registered by the Ministry of Justice of the Kyrgyz Republic on May 4, 2001. Certificate Number: 15372-3300-GS; Code of Enterprise 22,726,186.
PUYM “Nash Vek” "Our Century" has no branches, but has partners in all regions of the country.
PUYM “Nash Vek” ("Our Century") was founded in February 2001 and registered in May of the same year with ten initiators and active young people.
</t>
  </si>
  <si>
    <t>55 Logvinenko str. Bishkek</t>
  </si>
  <si>
    <t>startup-kg.com</t>
  </si>
  <si>
    <t>+996312 939521</t>
  </si>
  <si>
    <t xml:space="preserve">We have strategic areas:
1) "Budget policy" - through increased transparency and informing the Parliament, Government, Local government and civil society and the media through conducting various types of civil monitoring of the state budget of the Kyrgyz Republic including loans and grants received by the Kyrgyz Republic. Creating a common country of the social network for citizen monitoring through active involvement, the Concerned Citizens of Kyrgyzstan;
2) "Human Rights" – social rollicks and documentary films/
</t>
  </si>
  <si>
    <t xml:space="preserve">Nash Vek held during 2012-2014 a research of the external aid and held a series of discussion and dissemination activities related to the results of our research. They included activities on “Budget policy” to increase transparency and information provision to the national Parliament, local authorities, government, and civil society; the research included several types civil monitoring of the state budget including credits and grants to the Kyrgyz Republic. Series of training was held for public and CSO activists. In 2015 I wrote an article “Analysis of impact of external loans of Kyrgyzstan on effective development” for Reality of Aid.
Nash Vek held series of advocacy and public awareness activities on democratic governance, developed a social video and documental films on Human rights (“Birth of human rights defender”, “Youth problems” ). We showed that Human rights are essential part of sustainable development of the country. We cooperated in this work with MPs, local authorities, with wide range of CSOs in Kyrgyzstan. In 2014 Nash Vek participated in research of Customs data; as a member of the national civil movement we participated in monitoring of the partnership indicators.
</t>
  </si>
  <si>
    <t>1834 j.m. Muras Ordo, Bishkek, Kyrgyzstan</t>
  </si>
  <si>
    <t xml:space="preserve">Chinara Aitbaeva 
Education
2010 –2012 Master AUPKR, Management of NGO
2000-2003 Jurisprudence specialization/Law Department, 
Institute of Training and Staff Prequalification 
Kyrgyz National University by J. Balasagyn
1995 – 1999 Management and tourism development
The Kyrgyz Academy of Tourism 
­ Management of hotel/restaurants administration
­ Tourist service delivery/international internship
Continuous education: 
2011-2012 School of Political Management, AUCA
2010-2011 School of Public Policy, SBDC Consult
2006-2007 “Leadership school”/Interbilim/Study tour on democracy/Poland, Warszawa
Apr., 2008 Internship/Manila, Philippines
Research “Energy export from Central Asia” 
Experience:
2001 – present President/Public Union of “NASH VEK”/ Youth Movement
 Projects: Monitoring of external loans of the KR, Budjet policy, youth entrepreneurship development, youth promotion to governance, Analysis of Youth policy legislation,.
Sep., 07 – present Acting., Director/Public Association “Youth and Children Organizations Union”
2005 – 2009 Editor/Independent youth political paper /“The International Business Links”
2002 Part-time independent correspondent /“The International Business Links”
1999 – 2001 Office-manager/The Congress of Kyrgyzstan Women 
Nov.,07-Mar.,08 “Promotion Kyrgyz female into policy”
Jan., 07-May.,07 “Public Policy and Good Governance”/Institute for Public Policy
Training attended:
1999-2008 y.y. Public relations and opinion, right and interest promotion via joint participation, advocacy and lobbying, workshop on lawmaking, youth and democracy, women in policy, institutional development of volunteers team work efficiency, public speaking, socionic
Trainings conducted:
2005-2007 y.y. Monitoring of external loans, human rights protection, election rights, budget policy in high schools, membership development in non-governmental organizations, business plan, image making. 
Membership:
1. 2014 – present CPDE
2. January 2008-2010 Public Parliament
3. 2008 – present NGO Forum on ADB
4. November 2007 Political Women Club
5. Jan., 2005-09 Youth Movement “KelKel” 
6. May., 2005-2006 Human rights defendant network “Voice of Freedom”
7. 2002 -2003 Complex Bases of Development/Department of Youth Affairs.
Additional skills: 
Languages Kyrgyz-native, English- intermediate, Russian-excellent, Turkish-intermediate 
Computer skills: Microsoft Office, Internet, e-mail express
Personal qualities: Responsibility, communicational abilities, creativity, responsive.
</t>
  </si>
  <si>
    <t>olny like participant</t>
  </si>
  <si>
    <t>Youth, Education and Culture, Sustained and Inclusive Economies, Macroeconomic Policies, Energy, Sustainable Development Financing, Means of Implementation, Global Partnership for Achieving Sustainable Development, Human Rights, Sustainable Cities and Human Settlement, Sustainable Transport, Gender Equality and Women's Rights</t>
  </si>
  <si>
    <t>active participation</t>
  </si>
  <si>
    <t>Asia Pacific Network of Young Key Affected Populations</t>
  </si>
  <si>
    <t>Youth LEAD</t>
  </si>
  <si>
    <t>Youth, Education and Culture, Health and Population Dynamics, Regional and Global Governance, Gender Equality and Women's Rights, LGBTIQ Rights, SRHR and HIV and AIDS</t>
  </si>
  <si>
    <t>Several UNESCAP meetings in Asia Pacific region, most recently the Intergovernmental Meeting on HIV and AIDS from 2012-2015; UN co-sponsor technical meetings, UNAIDS PCB meetings</t>
  </si>
  <si>
    <t xml:space="preserve">a. Building Capacity of young key populations through leadership skills building, organizational development assistance, and network sustainability;
b. Strengthening young key populations networking and promotion of strategic partnerships; and
c. Regional and National Level Advocacy by influencing laws and policies leading to better informed programming
</t>
  </si>
  <si>
    <t>Youth LEAD started as a project in 2010 under the Coalition of Asia-Pacific Regional Networks on HIV and AIDS (7 Sister) and financially supported by UNFPA. It is a regional network of young key populations including young people living with HIV. The network exists to capacitate, empower and create regional partnerships among national level young key populations (YKP) organizations in Asia Pacific. The network aims to capacitate its regional members with the necessary skills to address gaps, issues and challenges faced by YKP communities. It became an independent network in 2012.</t>
  </si>
  <si>
    <t>75/12 Ocean Tower II, 15th floor , Sukhmvit soi 19 (Wattana) , Sukhmvit Road , Klong Toey Nua , Wattana District , Bangkok, Thailand Bangkok 10110, Thailand.</t>
  </si>
  <si>
    <t>www.youth-lead.org</t>
  </si>
  <si>
    <t>thaw@youth-lead.org</t>
  </si>
  <si>
    <t>HIV and AIDS and SRHR, young key populations</t>
  </si>
  <si>
    <t>1415/73 Life @ Phahon-Ari, Phahonyothin Rd., Samsennai, Bangkok, Thailand</t>
  </si>
  <si>
    <t>jeff@youth-lead.org</t>
  </si>
  <si>
    <t>+66949433381, +639175134217</t>
  </si>
  <si>
    <t xml:space="preserve">Jeffry Acaba is a Filipino HIV and LGBT rights activist currently based in Bangkok, Thailand. He has gained vast experience starting as a volunteer peer educator in 2007 and eventually becoming a monitoring and evaluation coordinator for the principal recipient of the Global Fund to fight AIDS, Tuberculosis, and Malaria (GFATM) in the Philippines. In 2010, he worked as a program coordinator in Action for Health Initiatives (ACHIEVE), expanding his advocacy to ensure access to justice for Filipinos living with HIV, and to assist local government units in passing sound and evidence-informed HIV-related policies. In 2011, along with other young people and young activists from key populations in the Asia-Pacific region, Jeff formed Youth Leadership Education Advocacy Development (Youth LEAD), and has remained actively engaged with the network to promote and uphold the rights of young people from key populations. He has facilitated trainings and consultations, and led missions around the Philippines and other countries in the region. Jeff obtained his Baccalaureate degree in Behavioral Sciences at the University of the Philippines in 2006 and has finished his course work under the Masters of Arts degree in Anthropology from the same university. He practices yoga and enjoys discovering the best milk tea and coffee the world has to offer while listening to indie pop and math rock in his free time. His favorite film is Bernal’s 1982 classic, Himala (Miracle).
</t>
  </si>
  <si>
    <t>As Youth LEAD’s education and research lead, I actively participate in the different advocacy processes in the regional and in the national level. I coordinate well through our focal points and through our network partners and ensure that CSO engagement in all levels of policy-making and programming both at the regional and national levels. I am also currently the Asia Pacific delegate to the UNAIDS PCB, which makes me a viable candidate of RCEM as Youth LEAD’s representative.</t>
  </si>
  <si>
    <t>Youth Voices Count</t>
  </si>
  <si>
    <t>YVC</t>
  </si>
  <si>
    <t>Youth, Education and Culture, Health and Population Dynamics, Human Rights, Gender Equality and Women's Rights, LGBTIQ Rights, SRHR and HIV and AIDS</t>
  </si>
  <si>
    <t>Youth Voices Count is a network of young men who have sex with men and young transgender women in Asia and the Pacific region. Established in 2010 we are now present in 20 countries in the region with over 65 members. Amidst the vacuum of protection and advocacy for young MSM and young transgender people, YVC was established as the first, and still remains the only, regional network led by and wholly dedicated to the rights and needs of these populations in Asia-Pacific</t>
  </si>
  <si>
    <t>66/1 Sukhumvit soi 2, Klongtoey Bangkok 10110 Thailand 02 255 4410</t>
  </si>
  <si>
    <t>niluka@youthvoicescount.org</t>
  </si>
  <si>
    <t>02 255 4410</t>
  </si>
  <si>
    <t>Young MSM and young transgender people in the Asia and Pacific region</t>
  </si>
  <si>
    <t>Hettiarachchige Niluka Dilshan Perera</t>
  </si>
  <si>
    <t>66/1 Sukhumvit soi 2, Klongtoey Bangkok 10110 Thailand</t>
  </si>
  <si>
    <t>0066 094 835 1762</t>
  </si>
  <si>
    <t>Project Officer at Youth Voices Count</t>
  </si>
  <si>
    <t>Human Rights, Gender Equality and Women's Rights, LGBTIQ Rights, SRHR and HIV and AIDS</t>
  </si>
  <si>
    <t>Action for Health Initiatives, Inc.</t>
  </si>
  <si>
    <t>ACHIEVE</t>
  </si>
  <si>
    <t>Human Rights, Gender Equality and Women's Rights, SRHR and HIV and AIDS</t>
  </si>
  <si>
    <t xml:space="preserve">ACHIEVE represented the Coordination of Action Research on AIDS and Mobility in Asia (CARAM Asia) in the Steering Committee of the Community Forum at the Intergovernmental Meeting on HIV and AIDS in Asia Pacific (January 2015)
ACHIEVE represented CARAM Asia in Unzip the Lips, an advocacy platform for HIV key affected women and girls, at the UNESCAP Beijing +20 Review (November 2014)
</t>
  </si>
  <si>
    <t>1. To promote human rights particularly health, reproductive and sexual rights of migrant workers and their families, people living with HIV, women and young people;
2. To mainstream migration and HIV and AIDS as specific areas of concern in policy and program development in the local, national and regional levels;
3. To build evidence on issues relating to migration, gender, sexuality, health and development as basis in the formulation and implementation of appropriate responses;
4. To facilitate meaningful involvement of communities of migrant workers and their families, people living with HIV, women and young people.
5. To strengthen capacities of institutions on gender, sexuality, sexual and reproductive health and rights, HIV and AIDS, and migration issues to improve their policies, programmes and services.</t>
  </si>
  <si>
    <t xml:space="preserve">ACHIEVE is engaged in the development and implementation of an action-research program on mobility and health, specifically addressing sexual and reproductive health and rights and HIV/AIDS vulnerability of migrant workers and their families. Using rights-based, gender-responsive and participatory approaches, ACHIEVE endeavors to directly involve communities in the planning, implementation, monitoring and evaluation of such initiatives. ACHIEVE values partnership and linkage-building with other stakeholders working on issues affecting migrant workers, their families, people living with HIV/AIDS, women and youth. 
</t>
  </si>
  <si>
    <t>162-A Scout Fuentebella Ext., Brgy. Sacred Heart, Quezon City, 1103 Philippines</t>
  </si>
  <si>
    <t>www.achieve.org.ph</t>
  </si>
  <si>
    <t>Achieve_hiv@yahoo.com</t>
  </si>
  <si>
    <t>+63 2 4266147</t>
  </si>
  <si>
    <t>ACHIEVE is focused on evidence-based policy and institutional advocacy on HIV and AIDS, gender and sexuality, human rights and migration. It facilitates community involvement in its own work, as well as in other national, regional and international platforms. It works with community, CSO and government stakeholders for a holistic, enabling and comprehensive policy and program environment in which it can continue to perform its work with the communities it serves.</t>
  </si>
  <si>
    <t>Amara Quesada Bondad</t>
  </si>
  <si>
    <t>mara.quesada@gmail.com</t>
  </si>
  <si>
    <t>Amara Quesada Bondad is presently the Executive Director of ACHIEVE. She has served ACHIEVE for 14 years, previously, in her capacity as the Programme Officer. She has extensive experience in participatory action research, as well as capacity building programmes, on HIV, gender and sexuality, human rights and migration issues.</t>
  </si>
  <si>
    <t>Ms. Quesada Bondad represented ACHIEVE at the UNESCAP Beijing +20 Review in November 2014 and at the ESCAP Intergovernmental Meeting on HIV and AIDS in January 2015.</t>
  </si>
  <si>
    <t>Ms. Quesada Bondad brings with her a long experience of work on HIV, gender and sexuality, and human rights, among various communities of people living with HIV, migrant workers and their families, women, and young people. Her interests include ensuring that the UN makes sure that its work is relevant and responsive to the needs of communities through a meaningful engagement of CSOs.</t>
  </si>
  <si>
    <t>Kalyan Regional Community Scinc Centre</t>
  </si>
  <si>
    <t>KRCSC</t>
  </si>
  <si>
    <t>Desertification, Land Degradation and Drought, Water and Sanitation, Youth, Education and Culture, Energy, Sustainable Development Financing, Global Partnership for Achieving Sustainable Development, Regional and Global Governance, Sustainable Cities and Human Settlement, Sustainable Transport, Climate Change, Disaster Risk Reduction, Oceans and Seas, Forests and Biodiversity, Gender Equality and Women's Rights, Communication and Awareness Generation</t>
  </si>
  <si>
    <t>Under the Gujarat State Council of Science and Technology</t>
  </si>
  <si>
    <t>CURRENTLY NOT APPLICABLE</t>
  </si>
  <si>
    <t>Promotion and popularization of Science &amp; Technology to various target audiences viz. school teachers,children, women, neo literates, farmers, skilled persons and MSMEs.</t>
  </si>
  <si>
    <t>Scientific quest begins with a childly curiosity and is fuelled by relentless experimentation. When it meets like-minded people and state-of-the-art resources, it culminates into monumental discoveries and inventions.
The Kalyan Regional Community Science Center (KRCSC) works with a broad vision and aim of taking science to people and bringing people to science. Our mission is to create interest, enthusiasm and awareness in science including mathematics, by working for students, teachers and common public. We motivate students and teachers to inculcate and bring out creativity through informal and non-formal programms. Every opportunity is explored to interact with them to discuss matters and issues related to Science, Technology and our development.
Kalyan Regional Community Science Center (KRCSC) is instrumental in aggregating all of these to bring the nation forward. Its mission is to create fundamental awareness about science and technology to nurture India's future: school children.</t>
  </si>
  <si>
    <t>VIGYAN BHAWAN", Plot No. 2206/4-A, Near Sanskar Mandal, Punjab National Bank Street, Hill Drive, Bhavnagar-364001 Gujarat India</t>
  </si>
  <si>
    <t>http://krcscbhavnagar.org/</t>
  </si>
  <si>
    <t>cscbhavnagar@gmail.com</t>
  </si>
  <si>
    <t>+91 278 2570110</t>
  </si>
  <si>
    <t>+91 278 2570111</t>
  </si>
  <si>
    <t xml:space="preserve">Popularization of Science among the general public at large &amp; students in particular.
Efforts to achieve scientific literacy in the Community.
To inculcate Scientific Awareness &amp; Scientific Temper.
To organize various educational programmes for the benefit of students, teachers &amp; society.
Supporting curriculum based education at school &amp; college level by imparting teachers training.
Encouraging inquisitive minds to inculcate innovative ideas.
Display &amp; demonstration of progress &amp; achievements in various fields in science and technology.
"Learning To Do", "Learn Through Fun" have been chosen as mode of learning.
To portray the growth of science and technology and their applications in industry and human welfare, with a view to develop scientific attitude and temper and to create, inculcate and sustain a general awareness amongst the people.
To design, develop and fabricate scientific teaching aids for science education and popularization of science.
To popularize science and technology in cities, urban and rural areas for the benefit of students and for the common man by organizing exhibitions, seminars, popular lectures, science camps and various other programs.
To organize training programs for science teachers/students/young entrepreneurs/technicians/ handicapped/housewives and others on specific subjects of science and technology.
To establish Centres for development of science exhibits and demonstration aids.
</t>
  </si>
  <si>
    <t>Daksha Vaja</t>
  </si>
  <si>
    <t>Sukirna, University Road, Nr Pratap Gunj Police Gate, Kalaghoda, Vadodara</t>
  </si>
  <si>
    <t>dakshavaja@gmail.com</t>
  </si>
  <si>
    <t>+91 278 2570110, 2570111</t>
  </si>
  <si>
    <t xml:space="preserve">
A Knowledge Management (KM), Communication and Outreach Professional with over 25 years of extensive experience in creating, leading, coordinating and executing documentation, knowledge management, and outreach projects and programmes. I have extensive experience in as a research and project documentation professional both for processes and programmes on Clean Energy, Energy Efficiency and Resource Efficiency in Gujarat, India. 
My responsibilities as a Documentation Officer are related to - Knowledge Manager, Information and Documentation Specialists and as a Technical Writer. My key jobs is to be regularly involved in process documentation of the renewable energy and energy conservation projects and progammes of the Gujarat Energy Development Agency as Documentation Officer, compiling and writing the agency’s periodicals, speeches, articles, updates, press notes and annual reports.
Have over 27 years of experience and involved in implementing Programmes and projects for information, education and development communication that are mainly related to researchers, academicians, experts. The development communication activities are manily related to public education and awareness generation and inculcate behavioral change. Annually managing a budget of Rs. 300.00 lakh earmarked for the Agency’s Promotion and popularization Programmes. 
Instrumental in designing an energy audit /conservation curriculum for school students, industrial technical institutes and for schools of architecture and have designed capacity building programmes for various target groups viz. architectural educators, architectural students, school teachers children, and NGOs. 
My activities as an Energy Knowledge Manager at GEDA is related to developing an integrated information, education and communication strategy for the systematic sharing and dissemination of energy information (including national/regional/international best practices and success stories) among a varied group of stakeholders. I closely work with agency’s programs and projects components to develop a Knowledge Management Framework integrating the Communication and Capacity Building Frameworks; select the KM tools that are most appropriate to the region; and develop a system for collection and regular update of information. 
</t>
  </si>
  <si>
    <t>Have not participated in Meetings. Howvever have worked in UN -sponsored project through the Government of India's central Ministry</t>
  </si>
  <si>
    <t>Desertification, Land Degradation and Drought, Water and Sanitation, Sustained and Inclusive Economies, Energy, Sustainable Development Financing, Means of Implementation, Global Partnership for Achieving Sustainable Development, Sustainable Cities and Human Settlement, Sustainable Transport, Sustainable Consumption and Production (Including Chemical and Waste), Climate Change, Forests and Biodiversity, Knowledge Management, Outreach</t>
  </si>
  <si>
    <t>Have conceptualize and organized various training and participatory awareness programmes on sustainable development pertaining to renewable energy, energy efficiency and environment. Worked with approx 500 schools annually in the district and about 2000 odd schools to promote and popularize energy conservation coordinating with various multi-tasking activities. 
Implemented a Mega school energy intervention programme in Gujarat called Bal Urja Rakshak Dal (BURD) that annually motivated a force of 50,000 children and 5400 School teachers to make wise energy choices at the Gujarat Energy Development Agency (GEDA), the stat nodal agency engaged in promotion and popularization of renewable and nrgy efficient technologies.</t>
  </si>
  <si>
    <t>GreenLife Shine</t>
  </si>
  <si>
    <t>Green Life</t>
  </si>
  <si>
    <t>Food Security and Nutrition/ Sustainable Agriculture, Desertification, Land Degradation and Drought, Water and Sanitation, Employment, Decent Work and Social Protection, Youth, Education and Culture, Sustainable Development Financing, Global Partnership for Achieving Sustainable Development, Climate Change, Disaster Risk Reduction, Forests and Biodiversity, Conflict Prevention, Post Conflict Peace Building and the Promotion of Durable Peace</t>
  </si>
  <si>
    <t>- UNESCO Meetings in Bangkok and Kuala Lumpur in 2012 and 2013 about Entrepreneurship Education and Learning to Live Together 
- Asia Pacific Youth Forum 2014 in Kathmandy Nepal organized by ICIMOD</t>
  </si>
  <si>
    <t>To foster rural area people to become resilient for life and climate change issues through creativity, collaboration and green development support</t>
  </si>
  <si>
    <t>Green Life is a NGO that a Mongolian branch of WWOOF International /Volunteering exchange for Organic Farming/ including works that Environmental Training for elementary school in rural area, Planting trees, promoting vegan diet, Eco housing and Sustainable Livelihood in the rural area.</t>
  </si>
  <si>
    <t>Hunnu Street, 26th Khoroo, BZD</t>
  </si>
  <si>
    <t>www.greenlifeglobal.org</t>
  </si>
  <si>
    <t>batsuren@gerel.org</t>
  </si>
  <si>
    <t>+976 88989212</t>
  </si>
  <si>
    <t>- Rural area school kids and herders/farmers in the countryside
- Youth 
- Volunteers
- Green Development 
- Community Resilience
- Climate Change Adaptation
- Vegan Diet</t>
  </si>
  <si>
    <t xml:space="preserve">- Environmental Education
- Organic Farming and Planting Trees
- International Volunteer Exchange for Organic Farming
- Promoting Vegan Diet
- Eco Housing
- Sustainable Livelihood in the rural area
</t>
  </si>
  <si>
    <t>Batsuren Sundui</t>
  </si>
  <si>
    <t>201/83, Olympic Village, BZD</t>
  </si>
  <si>
    <t>batsurens@gmail.com</t>
  </si>
  <si>
    <t>Ms.Batsuren Sundui is a founder of the NGO and an active young person who is focused on helping other people who are in need and promote green life style wherever she is.</t>
  </si>
  <si>
    <t>Participated for UNESCO Meetings in Bangkok and Kuala Lumpur in 2009 and 2010 which were about Entrepreneurship Education and Learning To Live Together. Also was a part of Asia Pacific Youth Forum in Nepal organized through ICIMOD and represented about Mongolia.</t>
  </si>
  <si>
    <t>Food Security and Nutrition/ Sustainable Agriculture, Desertification, Land Degradation and Drought, Water and Sanitation, Employment, Decent Work and Social Protection, Youth, Education and Culture, Global Partnership for Achieving Sustainable Development, Needs of Countries in Special Situations, Climate Change, Disaster Risk Reduction, Forests and Biodiversity, Conflict Prevention, Post Conflict Peace Building and the Promotion of Durable Peace</t>
  </si>
  <si>
    <t>Sharing my experience, networking and ...</t>
  </si>
  <si>
    <t>Forest Environment Workers Union Nepal</t>
  </si>
  <si>
    <t>FEWUN</t>
  </si>
  <si>
    <t>Poverty Eradication, Employment, Decent Work and Social Protection, Human Rights, Forests and Biodiversity</t>
  </si>
  <si>
    <t>UNFCCC COP meeting</t>
  </si>
  <si>
    <t>To unionize forest workers, capacity building, advocacy etc.</t>
  </si>
  <si>
    <t>FEWUN is a national trade union working in forestry and environment. we have more than 9000 members accross the counrty.</t>
  </si>
  <si>
    <t>Anamnagar, Kathmandu</t>
  </si>
  <si>
    <t>www.fewun.org.np</t>
  </si>
  <si>
    <t>forestunion12 @gmail.com</t>
  </si>
  <si>
    <t>Decent job, and policy</t>
  </si>
  <si>
    <t>Membership growth, capacity buildiong</t>
  </si>
  <si>
    <t>Yougendra Bijay dahal</t>
  </si>
  <si>
    <t>ybdahal@gmail.com</t>
  </si>
  <si>
    <t>Trade union activist, experience more than 30 years</t>
  </si>
  <si>
    <t>Lobbying on REDD+</t>
  </si>
  <si>
    <t>Raise issues from trade union</t>
  </si>
  <si>
    <t xml:space="preserve">• Advocating to address Self Stigma among young MSM and young transgender people
• Advocating for young MSM and young transgender friendly health services 
• Addressing broader stigma and discrimination
</t>
  </si>
  <si>
    <t>Poverty Eradication, Food Security and Nutrition/ Sustainable Agriculture, Desertification, Land Degradation and Drought, Water and Sanitation, Employment, Decent Work and Social Protection, Youth, Education and Culture, Health and Population Dynamics, Means of Implementation, Global Partnership for Achieving Sustainable Development, Needs of Countries in Special Situations, Human Rights, Regional and Global Governance, Climate Change, Disaster Risk Reduction, Forests and Biodiversity, Conflict Prevention, Post Conflict Peace Building and the Promotion of Durable Peace, Rule of Law and Governance</t>
  </si>
  <si>
    <t>Rural Development Organization is in Special Consultative Status with ECOSOC since July 2012, the organization is an active member of UN Major groups and actively participated in the UN Conferences and events</t>
  </si>
  <si>
    <t xml:space="preserve">To empower marginalized communities especially women, youth and disabled focusing on awareness raising, advocacy, community participation, gender main streaming, improved livelihood and access to basic facilities.
o To promote a culture of tolerance and democratic norms in the society
o To organize and build the capacities of the marginalized segments of the society
o Wise management of natural resources
o To act as consultants, trainers and advisors for Governmental and non-Governmental organizations on the subject related to sustainable development.
o To rehabilitate the people with disabilities and affected families of natural calamities
o To strengthened the local institutions.
o Work, co-operate and form partnership with the Government, Private Sector, development partners and other stakeholders through further networking and formulating joint strategies in areas of common interests.
o Contribute to capacity development and exchange of good practices by information exchange.
o To address issues and problems that needs a collective action/approach such as direct and indirect participation in provision of basic/civic education.
</t>
  </si>
  <si>
    <t xml:space="preserve">Rural Development Organization is a non-partisan, non-governmental public interest/humanitarian organization working inPakistan) since 1997 to uplift the marginalized segments of society by improving their socio-economic condition through community empowerment. The great stress of the era is to reach and address the needs of the vulnerable population everywhere in the World at large and the region in particular for helping the marginalized and poverty ridden communities. 
RDO is working with innovative approaches for sustainable development as well as in critical situations such as natural calamities and disasters at gross root level to get the affected communities out of quagmires and help them rehabilitate towards routine life. RDO works through a chain of community groups and volunteers in different communities to facilitate the local population to contribute in eradicating the prevailing situation of poverty and social distress. The purpose of the organization is to provide assistance to groups, communities and especially to children, women, elders and people with disability to make them able to fight against illiteracy, hunger, homelessness, exploitation, abuse and to work for positive behavioural change. 
</t>
  </si>
  <si>
    <t xml:space="preserve">o Health
o Education &amp; Child Protection
o Gender &amp; Development
o CBDRM &amp; social cohesion
o Livelihood &amp; Food Security
o Advocacy &amp; Good Governance.
</t>
  </si>
  <si>
    <t xml:space="preserve">CBDRM
WASH
Health
Nutrition
Education
Advocacy
Networking
Governance
</t>
  </si>
  <si>
    <t xml:space="preserve">Profile:
Chief Executive experienced in working for not for Profit organization where all projects were successfully completed, on-time and under budget.
With a hands-on approach, using the latest technologies and tools, I have successfully managed projects for over 14 year’s period nationwide.
I have been able to work with diversified groups and individuals in many different environments and cultures. I quickly and seamlessly adopt myself to the requirements of each project and program.
Management Skills:
Proven experience in Organization development and Management
Project Management using different PM methodologies
Budgeting/ Resource Management and Project Management of 8 to 550 person’s teams
Stakeholder’s relationship Management (SRM)
Full Project Life Cycle (PLC) Planning/ Management
Identification of issues
Assessment of risks
Designing and Management of Training Programs
Total Vendor Management required for the Project
Research and development (R&amp;D)
Successful Government and Donors relationship
Implementation and Management of Core risks solutions for the Organizations and Projects
Roll out Planning and Implementation
Full Project Cycle Implementation and Management
Total change management
Technical Skills:
Organizational Development tools and techniques
Development of Standard Operating Procedures for Organizational Management
Staff technical training / detailed technical documentation
Disaster Recovery Planning and Implementation
Security planning and Management
Conducting detailed situation analysis and Participatory situation analysis
Planning and developing developmental projects
Communication and presentation skills
Team building exercises
Writing developmental reports
Designing and Implementation issue based Advocacy Campaign
Developing strategies for gender, social mobilization and networking
</t>
  </si>
  <si>
    <t>Mr. Amir Participated in the following UN Conferences:
1. ECOSCO NGOs committee meeting January 2012, New York.
2. RIO+20 Conference on sustainable development, Rio de Janeiro Brazil June 2012.
3. DIHAD UAE, 2012</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</si>
  <si>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Macroeconomic Policies, Sustainable Development Financing, Means of Implementation, Global Partnership for Achieving Sustainable Development, Needs of Countries in Special Situations, Human Rights, Regional and Global Governance, Sustainable Cities and Human Settlement, Climate Change, Disaster Risk Reduction, Forests and Biodiversity, Gender Equality and Women's Rights, Conflict Prevention, Post Conflict Peace Building and the Promotion of Durable Peace, Rule of Law and Governance</t>
  </si>
  <si>
    <t>Keeping in view the practical experience of more than 16 years Mr. Amir can contribute a lot the Regional CSOs especially in the fields of Networking, Advocacy, Means of implementation and many more</t>
  </si>
  <si>
    <t>Asia Safe Abortion Partnership</t>
  </si>
  <si>
    <t>ASAP</t>
  </si>
  <si>
    <t>Health and Population Dynamics, Global Partnership for Achieving Sustainable Development, Gender Equality and Women's Rights, Sexual and Reproductive Health</t>
  </si>
  <si>
    <t>Represented at the UNESCAP CSW and other regional level meetings and Negotiations</t>
  </si>
  <si>
    <t>To promote, protect and advance women’s sexual and reproductive rights and health in Asia by reducing unsafe abortion and its complications and where it is legal, by promoting access to comprehensive safe abortion services.</t>
  </si>
  <si>
    <t>By liberalizing restrictive abortion laws and allocating resources toward providing safe abortion services, governments can save the lives of tens of thousands of women every year. Unsafe abortion has reached such epic proportions in Asia that political will and civil society efforts need to be synergized to adequately address this issue.
To ensure reproductive and sexual health and reduce maternal morbidity and mortality, one of the most achievable interventions is to ensure that safe abortion services must be in place.
Medical abortion using a combination of mifepristone and misoprostol, or misoprostol alone has the potential to meet the needs of millions of women for a safe and affordable way to terminate an unwanted pregnancy. Asian countries like India and China are globally the largest producers of the Medical Abortion pill, yet public health programmes in Asia do not provide this on their drug schedule or programmes. Professional also sometimes lack the knowledge about how to use them and thus medical abortion is not accessible to the vast majority of women throughout the world who could benefit from it.</t>
  </si>
  <si>
    <t>B-20 Konkan Nagar, Lt. Dilip Gupte Marg, Mahim, Mumbai-400 016</t>
  </si>
  <si>
    <t>asap-asia.org</t>
  </si>
  <si>
    <t>garimas26@gmail.com</t>
  </si>
  <si>
    <t>91-9811752333</t>
  </si>
  <si>
    <t>011-26753457</t>
  </si>
  <si>
    <t>Women and youth groups</t>
  </si>
  <si>
    <t>To serve as a forum for information and experience sharing, strategic thinking and planning for a collective vision aimed towards regional and international advocacy
To support members to advance the partnership goal in their country contexts through the following areas:
law, advocacy and policy
capacity building
research and documentation
service delivery
To promote new technologies, including manual vacuum aspiration and medical abortion.</t>
  </si>
  <si>
    <t>Garima Shrivastava</t>
  </si>
  <si>
    <t>593 sector 31 Gurgaon, India</t>
  </si>
  <si>
    <t>011-66989276</t>
  </si>
  <si>
    <t>Garima Shrivastava is a researcher and women rights activist. She holds an Mphil in political science from Jawaharlal Nehru University; she has experience of working closely with various regional organizations and think tanks. At earlier positions Garima has worked with Sangat (A South Asian Feminist Network), Girls Count (A UNFPA campaign against sex selection), Consultant, Asia Safe Abortion Partnership, National coordinator of One Billion Rising, the global campaign to end Violence against Women. She is a member Association for Women’s Rights in Development (AWID) and has been working on the issue of Sexual and Reproductive Rights in various national and regional advocacy forums. Her area of interest includes issues related to women’s health and reproductive rights, socio-political, economic and ecological issues affecting the sub-region.</t>
  </si>
  <si>
    <t>Garima was recently invited to join the International Women’s health Coalition (IWHC) delegation to Asian and Pacific Conference on Gender Equality and Women’s Empowerment: Beijing +20 Review.</t>
  </si>
  <si>
    <t>Youth, Education and Culture, Health and Population Dynamics, Global Partnership for Achieving Sustainable Development, Gender Equality and Women's Rights, Sexual and Reproductive Health and Rights</t>
  </si>
  <si>
    <t>Rights based approach to Sexual and Reproductive Rights, effective representation Involvement of Youth in the global development process. SDGs and impact on women's rights.</t>
  </si>
  <si>
    <t>Kirat Welfare Society</t>
  </si>
  <si>
    <t>KWS</t>
  </si>
  <si>
    <t>Youth, Education and Culture, Human Rights, Climate Change, Rights to Self-Identity and Self-determination of Kirat Indigenous Peoples</t>
  </si>
  <si>
    <t>UPR of Human Rights</t>
  </si>
  <si>
    <t>A dignified peaceful Nepal along with the identity of diverse Kiraties, Gender balance, equity, self-determination and human rights.</t>
  </si>
  <si>
    <t xml:space="preserve">Kirat Welfare Society was established by Kirat peoples who are known Kiraties and dedicated to social welfare empowering marginalized and excluded groups to achieve a dignified life for everyone. It is officially registered as non-governmental and not for profit making under the Act of Social Institution Registration-2034 BS in Nepal Government on 25th September 1994 (9th Ashoj 2051BS) in the District Administration Office, Kathmandu. It is also affiliated with Social Welfare Council which is a government mechanism to monitor the activities of non-governmental organization and with NGO Federation of Nepalese Indigenous Nationalities (NGO-FONIN) work for empowerment and inclusion as civil society of Nepal.
</t>
  </si>
  <si>
    <t>Gongbu, Kathmandu.</t>
  </si>
  <si>
    <t>www.kiratsociety.org.np</t>
  </si>
  <si>
    <t>kiratwelfaresociety@gmail.com</t>
  </si>
  <si>
    <t>977-1-438620</t>
  </si>
  <si>
    <t>Institutional strengthening and establishment of sustainable development oriented non-discriminatory greater Kirat Autonomy State along with the distinct identity of diverse Kiraties and all others reside in the territory.</t>
  </si>
  <si>
    <t>Kirat Welfare Society has so far involved in the following activities.
Training, Orientation and Coaching on the rights of International Human Rights Law including the International Labour Organization Convention No. 169 (1989) on the Right of Indigenous and Tribals and United Nations Declaration on the Rights of Indigenous Peoples (UNDRIP).
Interaction, discussion, deliberation, exchange and sharing on the issues of Kirat's traditional land and territories and potential scope and opportunities for sustainable development of Kirat peoples.
Lobbying and Advocacy for making constitution, laws, Acts, rules, policy and regulation towards Kirat peoples friendly.
Launching project towards empowering other marginalized and excluded groups in different parts of the country. (some projects are uploaded with the application form)
Representation in different meetings, workshop, seminar, conference and mass movement for ensuring the rights of marginalized and excluded groups along with building networks.
Provide information and help establishing network for accessing in employment to youths and building career and personality development.</t>
  </si>
  <si>
    <t>Kaushila Kirat</t>
  </si>
  <si>
    <t>Gongbu, Kathmandu</t>
  </si>
  <si>
    <t>kirat.kaushila@gmail.com</t>
  </si>
  <si>
    <t>Expertise on organizing youth activities, community activities, conducting workshop, training, interaction and mass based campaign and wome empowerment.</t>
  </si>
  <si>
    <t>Water and Sanitation, Youth, Education and Culture, Energy, Means of Implementation</t>
  </si>
  <si>
    <t>Alternative Energy.</t>
  </si>
  <si>
    <t>Sevalanka Foundation</t>
  </si>
  <si>
    <t>SLF</t>
  </si>
  <si>
    <t>Poverty Eradication, Food Security and Nutrition/ Sustainable Agriculture, Employment, Decent Work and Social Protection, Sustained and Inclusive Economies, Climate Change, Disaster Risk Reduction, Forests and Biodiversity, Gender Equality and Women's Rights, Conflict Prevention, Post Conflict Peace Building and the Promotion of Durable Peace</t>
  </si>
  <si>
    <t>implementing partner</t>
  </si>
  <si>
    <t>Cluster coordination, project partner implementation</t>
  </si>
  <si>
    <t xml:space="preserve">Our Objectives
Strengthen civil society by mobilizing disadvantaged communities, building institutional capacities and linking community-based organizations with each other and with external resources.
Ensure the psychological, social and economic wellbeing of conflict and disaster affected communities and facilitate the shift from relief aid to self-reliance and sustainable development.
Promote sustainable rural development by offering training, support and services based on the interests and needs of community-based organizations
</t>
  </si>
  <si>
    <t xml:space="preserve">
Sevalanka Foundation is a non-profit, non-governmental organization that was incorporated in 1992. After the Companies Act No.7 of 2007, we reregistered, and our new number is GL 41. We are also registered under the Ministry of Social Services NGO Registration Act (No. L16806). Sevalanka has more than 700 Sinhala, Tamil and Muslim development workers in 22 of Sri Lanka's 25 districts.</t>
  </si>
  <si>
    <t>Sevalanka Foundation Headquarters 432 A, 2nd Floor, Colombo Road, Boralesgamuwa</t>
  </si>
  <si>
    <t>www.sevalanka.org</t>
  </si>
  <si>
    <t>headquarters@sevalanka.org</t>
  </si>
  <si>
    <t>011 - 254 5362- 5</t>
  </si>
  <si>
    <t>011 - 254 5166</t>
  </si>
  <si>
    <t>Sevalanka Foundation is a Sri Lankan development organization that enhances the capacity of disadvantaged rural communities to identify and address their own development needs. Through our own professionals and our links with other service providers, we coordinate training and support services that contribute to the economically viable, socially just and ecologically sustainable development of Sri Lanka.</t>
  </si>
  <si>
    <t>1. Disaster Management- While Sevalanka is primarily a development organization, our mandate is to work with disadvantaged or vulnerable communities. This means that we often work in areas that have been directly affected by disasters or are susceptible to future disasters. We have responded to both the man-made disaster of armed conflict and natural disasters like floods, landslides, droughts and the 2004 tsunami.
2.Livelihood services- In settled communities, Sevalanka offers specialized services for sustainable livelihood development. A livelihood can include a number of activities, not all of which involve money.
3. Cross cutting issues- We have sector specialists and trained district focal points in the following areas.
Environmental sustainability
Gender, youth and children
Psychosocial wellbeing
Community peace building</t>
  </si>
  <si>
    <t>Annet P.K.Royce</t>
  </si>
  <si>
    <t>302, Laksapana Road, Thonikal, Vavuniya, Sri lanka</t>
  </si>
  <si>
    <t>annet@sevalanka.org</t>
  </si>
  <si>
    <t>0094 112 545363, 0094773246831</t>
  </si>
  <si>
    <t xml:space="preserve">I have been working in Sevalanka Foundation since 1999 managing different donor funded projects in different positions in different capacities. Mainly I have started with UNHCR and UNICEF funded projects where I have experienced enough in WASH and shelter sectors. Since then I have been involved in all the Emergency projects of relief/ rehabilitation during the conflict time and then in resettlement program overseeing and guiding the teams in early recovery, rehabilitation and now in development through the LRRD approach of our organization. I have skills in coordination with all stakeholders and the communities and developed special relations with all the Offices of administration with whom the coordination was essential. I represented Sewalanka at all cluster meetings government meetings and the Donor meetings.
I have gone through all the Relief Operations and managed several projects simultaneously. One of the main tasks that I was involved in was the receipt of around 200,000 IDPS in May 2009 where Sewalanka along with the UNICEF, UNHCR and UNWFP provided immediate WASH facilities, Shelters and hot food for the IDPs. Following this task I also spearheaded and guided the Relief assistances in Shelter water sanitation and food for the IDP communities in the Manik farm,
Presently I deputizes the programme office in the North where all projects running come under the purview of the Office. I am the focal point of the Organization of all emergency/ resettlement projects .I have a wealth of experiences in the field of Emergencies/resettlement and I have been overlooking all our projects with the UNICEF funded WASH projects and I will be able to share our experiences in this regard.
</t>
  </si>
  <si>
    <t>i was in UN HQ in Geneva for the NGO consultation meeting 2 years in the past.</t>
  </si>
  <si>
    <t>Poverty Eradication, Food Security and Nutrition/ Sustainable Agriculture, Water and Sanitation, Employment, Decent Work and Social Protection, Youth, Education and Culture, Sustained and Inclusive Economies, Human Rights, Sustainable Consumption and Production (Including Chemical and Waste), Climate Change, Disaster Risk Reduction, Forests and Biodiversity, Gender Equality and Women's Rights, Conflict Prevention, Post Conflict Peace Building and the Promotion of Durable Peace, Rule of Law and Governance</t>
  </si>
  <si>
    <t>contributing IDP protection monitoring mechanism, Cluster coordination and emergency response</t>
  </si>
  <si>
    <t>Philippine Rural Reconstruction Movement</t>
  </si>
  <si>
    <t>PRRM</t>
  </si>
  <si>
    <t>Poverty Eradication, Food Security and Nutrition/ Sustainable Agriculture, Desertification, Land Degradation and Drought, Water and Sanitation, Sustained and Inclusive Economies, Energy, Sustainable Consumption and Production (Including Chemical and Waste), Climate Change, Disaster Risk Reduction, Oceans and Seas, Forests and Biodiversity</t>
  </si>
  <si>
    <t xml:space="preserve">1992 UNCED or Earth Summit Rio
1994 ICPD Cairo
1995 Copenhagen Social Summit 
1996 World Food Summit Rome
1996 Habitat II Istanbul
1997 Education Summit Hamburg
2000 Geneva Social Summit
and several follow-ups +5 +10...
2003 World Summit on Information Society Geneva
2003 UNFCCC COP-9 Milan
2005 UNGA-NGO Interactive Hearings New York 
2009 UNCCD COP-9 Buenos Aires
2009 UNFCCC COP-15 Copenhagen
</t>
  </si>
  <si>
    <t>People/community empowerment
Building sustainable communities</t>
  </si>
  <si>
    <t>PRRM was born in 1952 to address poverty, illiteracy/ignorance, disease, and civic apathy/powerlessness and promote the four-fold approach to rural reconstruction/development integrating education, livelihood, health, and self-governance. PRRM wants to build sustainable communities.</t>
  </si>
  <si>
    <t>56 Mother Ignacia Avenue, Quezon City, NCR, Philippines</t>
  </si>
  <si>
    <t>www.prrm.org</t>
  </si>
  <si>
    <t>iserrano@prrm.org</t>
  </si>
  <si>
    <t>63.2.3724991</t>
  </si>
  <si>
    <t>63.2.3724995</t>
  </si>
  <si>
    <t>Local mass movement, local autonomy, local economy</t>
  </si>
  <si>
    <t>1. Education &amp; training on sustainable development, climate/disaster risk reduction, sustainable agriculture, community-based coastal resources management, etc.
2. Community organizing
3. Livelihood &amp; social enterprises
4. Policy advocacy around sustainable development issues/concerns</t>
  </si>
  <si>
    <t>Isagani R Serrano</t>
  </si>
  <si>
    <t>75 B Roces Avenue, Quezon City, NCR, Philippines</t>
  </si>
  <si>
    <t>+63 920 9504682</t>
  </si>
  <si>
    <t>President, PRRM; Co-Convenor, Social Watch Philippines; President, Earth Day Network Philippines; social activist since Vietnam War; political prisoners for 7 years under martial Law; author of books &amp; articles on environment, development, civil society, MDGs, climate justice; organic farmer</t>
  </si>
  <si>
    <t xml:space="preserve">1992 UNCED or Earth Summit Rio
1994 ICPD Cairo
1995 Copenhagen Social Summit 
1996 World Food Summit Rome
1996 Habitat II Istanbul
1997 Education Summit Hamburg
2000 Geneva Social Summit
and several follow-ups +5 +10...
2003 World Summit on Information Society Geneva
2003 UNFCCC COP-9 Milan
2005 UNGA-NGO Interactive Hearings New York 
2009 UNCCD COP-9 Buenos Aires
2009 UNFCCC COP-15 Copenhagen
2012 UNESCAP/UNEP APRPM on Rio+20 Seoul
2014 UNESCAP APFSD. APCFSD
</t>
  </si>
  <si>
    <t>Poverty Eradication, Food Security and Nutrition/ Sustainable Agriculture, Desertification, Land Degradation and Drought, Water and Sanitation, Sustained and Inclusive Economies, Climate Change, Disaster Risk Reduction, Oceans and Seas, Forests and Biodiversity</t>
  </si>
  <si>
    <t>Some ideas, experiences on how to make or unmake sustainable development.</t>
  </si>
  <si>
    <t>India HIV/AIDS Alliance</t>
  </si>
  <si>
    <t>AI- Alliance india</t>
  </si>
  <si>
    <t>Health and Population Dynamics, Human Rights, Gender Equality and Women's Rights, LGBTIQ Rights, people living with HIV and Drug users</t>
  </si>
  <si>
    <t>UNSCAP Intergovernmental Meeting on HIV/AIDS, Bangkok, Thailand, January 2015
United Nations High Level Meeting on AIDS, New York, USA, June 2011
United Nations General Assembly Civil Society Hearing in run-up to High Level Meeting on AIDS, New York, USA, April 2011</t>
  </si>
  <si>
    <t xml:space="preserve">The mission of India HIV/AIDS Alliance is to support community action to prevent HIV infection, meet the challenges of AIDS, and build healthier communities. Through collaboration and collective action, we help amplify community voices to shape and propel the response to HIV/AIDS in India.
</t>
  </si>
  <si>
    <t>India HIV/AIDS Alliance (Alliance India) is a diverse partnership that complements the Indian national program through capacity building, technical support, knowledge sharing and advocacy with a particular emphasis on key populations including female sex workers (FSWs), men who have sex with men (MSM), transgenders, hijras people who inject drugs (PWID), vulnerable youth and women, and people living with HIV (PLHIV). Established in 1999, Alliance India is a not-for-profit company registered in India with Registration No. U-85310-DL-1999-NPL-098570.
Alliance India provides capacity building and technical support to more than 700 NGOs and CBOs in 32 Indian states and union territories across India. Current donors include the Global Fund, Centers for Disease Control and Prevention, the Government of Netherlands, the European Union, UNICEF, and MAC AIDS Fund. Alliance India has also received recent support from USAID/PEPFAR, Elton John AIDS Foundation, and the Bill &amp; Melinda Gates Foundation.</t>
  </si>
  <si>
    <t>India HIV/AIDS Alliance,6 community Centre, Zamrudpur Kailash Colony Extension New Delhi 110048 INDIA</t>
  </si>
  <si>
    <t xml:space="preserve">http://www.allianceindia.org </t>
  </si>
  <si>
    <t>jrobertson@allianceindia.org smehta@allianceindia.org</t>
  </si>
  <si>
    <t>T+91-11-4536-7700</t>
  </si>
  <si>
    <t>Through productive partnerships and actionable ideas, India HIV/AIDS Alliance works to strengthen prevention, treatment, care and support to improve the health of vulnerable communities.</t>
  </si>
  <si>
    <t>HIV prevention
Care &amp; support
Harm reduction and Drug use
HIV and Sexual reproductive health rights
Advocacy
Community mobilisation
Capacity building 
Organisational development
Technical support</t>
  </si>
  <si>
    <t>Mona Balani</t>
  </si>
  <si>
    <t>51/108, 4 floor, market 2, C.R Park, south Delhi</t>
  </si>
  <si>
    <t>mbalani@allianceindia.org</t>
  </si>
  <si>
    <t>T91+011-45-36-7759</t>
  </si>
  <si>
    <t>Post graduate in sociology, having status HIV positive since 16 years. Having expeirence of 9 years worked with people living with HIV (all core communities like women, men, Children,trans genders,sexworkers) .Having expeirence of advocacy and community mobilisation and capacity building of community based organisations.Currently working in care and support program for people living with HIV in India.</t>
  </si>
  <si>
    <t>Attended ICAP- 11 as a community member and present a verbal discussion on capacity building session onSRH issue of WLHIV.
Attended IAS and represented in a panel discussion as aTB/HIV former patient from India.
Attended Global Symphosys on Man engage in Delhi in 2014 and represent in a session as woman living with HIV from India.</t>
  </si>
  <si>
    <t>Human Rights, Gender Equality and Women's Rights, Rule of Law and Governance, care and support needs and issues for PLHIV</t>
  </si>
  <si>
    <t>I would be contribute from CSO as a community member as Woman living with HIV from India to raise the voices from PLHIV and to advocate the issue for the community during the review and finalisation of Global sustainable development milanium Goals.</t>
  </si>
  <si>
    <t>SIHRN</t>
  </si>
  <si>
    <t>South Indian Harm Reduction Network</t>
  </si>
  <si>
    <t>Drug Users</t>
  </si>
  <si>
    <t xml:space="preserve">To protect and promote the health and human rights of persons using drugs and/or affected by drug use and HIV.
(a) To support and strengthen programmes that prevent and mitigate drug related harms and enhance well being of persons using drugs and/or affected by drug use and HIV in the Southern region of India. 
(b) To promote and advocate for access to a range of prevention, care and treatment services for persons using drugs and/or affected by drug use and HIV including substitution therapy, condoms, sterile needles, treatment for drug dependence, medical care, prophylaxis and treatment for HIV and opportunistic infections, nutrition and support services for recovery. 
(c) To advocate for prevention, care and treatment services for hidden populations like female drug users, children using drugs and incarcerated users.
(d) To advocate non-discrimination and equal opportunities for persons using drugs and/or affected by drug use and HIV. 
(e) To advocate for a policy and legal environment conducive to harm reduction services and supportive of rights of persons using drugs and/or affected by drug use and HIV. 
(f) To promote the meaningful involvement and participation of people using drugs and/or affected by drug use and HIV in policy and programme development. 
(g) To create a coordinated and cogent response to drug and HIV epidemics in India by facilitating dialogue and discussion among different stakeholders in the drug and HIV sectors. 
(h) To co-ordinate and align prevention, care and treatment programmes and services for persons using drugs and/or affected by drug use and HIV. 
(k) To set up and strengthen networks of individual and agencies working on drug use and HIV at state and District levels. 
(l) To build capacity of current and ex drug users to support and sustain drug and HIV related programmes. 
(m) To train individuals and agencies on reduction of drug related harm including prevention, care and treatment for persons using drugs and/or affected by drug use and HIV. 
(n) To set up standards and evolve a code of practice for drug and HIV related services across the country. 
(o) To conduct research including rapid situation assessments, surveys, operations research, policy review on drug and HIV epidemics in the country.
(p) To document and disseminate good practices in prevention, care and treatment of persons using drugs and/or affected by drug use and HIV. 
(q) To develop and publish resource material including information sheets, posters, handbooks and manuals on prevention and mitigation of drug related harm. 
(r) To act as a resource centre and clearing house for information, updates and policy briefs on drug use and HIV. 
(s) To promote any object of general public utility aimed at benefiting people using drugs and/or affected by drug use and HIV. 
</t>
  </si>
  <si>
    <t xml:space="preserve">As an alliance of persons using drugs and/or affected by drug use and HIV, harm reduction practitioners and service providers, the South Indian Harm Reduction Network (SIHRN) will secure access to quality health services including drug and HIV related services for drug users within a rights framework; and promote the involvement and participation of drug users including those living with or at risk of HIV in programme and policy development through networking, information sharing, research, policy advocacy and collective action. SIHRN will serve as an umbrella organisation for harm reduction networks at the state and district levels. 
</t>
  </si>
  <si>
    <t>107/93D/15, Rajagopal Nagar First Street Millerpuram, Tuticorin – 628008. TamilNadu, INDIA</t>
  </si>
  <si>
    <t>sihrn/facebook</t>
  </si>
  <si>
    <t>Drug Users and service providers in Drug field.</t>
  </si>
  <si>
    <t xml:space="preserve">1. Conduct meetings, conferences, workshops, seminars, consultations and researches targeted at governmental and non governmental organizations on prevention and mitigation of drug related harms. 
2. Conduct training courses, study tours and other capacity building workshops for persons using drugs and/or affected by drug use and HIV as well as other governmental and non-governmental agencies. 
3. Encourage representation of people using drugs and/or affected by drug use and HIV in policy making bodies through network building. 
4. Disseminate information of interest to people using drugs and/or affected by drug use and HIV, service agencies and /or the public at large and towards this end utilize the print and electronic media, as also publish newsletters, magazines, leaflets and brochures. 
5. To use all available media for communication of information and ideas that may be considered desirable for promotion of any of the objects of the society. 
6. Communicate and network with government, Non-Governmental Organisations, International organizations and Funding Agencies within and outside India. 
7. Associate and be part of all activities that aim at providing medical, legal, economic, and social assistance to using drugs and/or affected by drug use and HIV. 
8. Commission and undertake research on the nature and extent of drug use, related conditions like HIV and efforts to mitigate harm. 
9. Design and execute campaigns for the enactment of laws and polices that protect rights of using drugs and/or affected by drug use and HIV. 
10. Act as secretariat and co-ordinate with the constituent state &amp; district level networks in Southern India. 
</t>
  </si>
  <si>
    <t>I am an Indian ,Human Rights Activist with legal background representing India ,country with diverse socio- cultural ethnic background. I am the Chairperson of South Indian Harm Reduction Network ( SIHRN) covering five Indian Provinces for the last two years. Our organization EMPOWER had been working with injecting drug users for the last 10 years to prevent HIV/AIDS . We carry out a grassroot intervention for the last 9 years among IDUs in Tuticorin ,which is India's one of the Largest Port . I also represent as one of the Vice president of Executive Board of the Indian Harm Reduction Network ( IHRN ) for the last 6 years and the Advisor for South Indian Drug Users Forum . I am also the moderator of AIDS TN E- group for the last 5 years. Besides,I have posted a vast number of news on Harm Reduction and HIV and Drug Use for the last 7 years. I also submitted an abstract "Community based HIV intervention for IDU and their partners in Tuticorin district" at the ICCAP Congress held in Colombo in 2007 .</t>
  </si>
  <si>
    <t xml:space="preserve">Participated in the XIX International AIDS Conference, Washington DC, U.S.A, 2012.
Participated in the Indian Government Delegation to United Nations General Assembly High Level Meeting , NewYork, U.S.A , 2011. 
Participated in the Indian Government Delegation to United Nations General Assembly High Level Meeting (UNGASS), New York, U.S.A , 2006
</t>
  </si>
  <si>
    <t>Human Rights, Harm Reduction and Drug Users</t>
  </si>
  <si>
    <t>As network we can contribute lot.</t>
  </si>
  <si>
    <t>Poverty Eradication, Water and Sanitation, Youth, Education and Culture, Sustained and Inclusive Economies, Human Rights, Regional and Global Governance, Disaster Risk Reduction, Gender Equality and Women's Rights, Conflict Prevention, Post Conflict Peace Building and the Promotion of Durable Peace, Rule of Law and Governance</t>
  </si>
  <si>
    <t>No accreditation, APWAPS-Partner</t>
  </si>
  <si>
    <t>We did participation in UN cluster meetings regards to Food security,emergency cluster and security Forum clusters in Pakistan for bring brought issues for mutual collaboration,understanding and develop effective strategies to respond them through coordination.</t>
  </si>
  <si>
    <t xml:space="preserve">Main Objectives of the Organization
SAWERA operates its overall program to achieve following objectives. 
Priority areas:
• Issues of basic rights of women rights
• Issues of women participation in economic, political and social development process.
• Issues of livelihood for conflict or disaster affected communities/families. 
• Advocacy for influencing policy makers for developing policies for women development.
• Gender equity and trafficking issues. 
• Promotion of education
• Information communication technology.
• To create awareness among the target communities through its operational program and various advocacy platform in order to promote peace building initiatives.
• Develop linkages among government and non government and public for development purpose. 
• Ensure provision of security to the conflict affected women &amp; children and provide safe sound environment where they could exercise freely without any fear and gender discrimination. 
• Protection of minority’s rights in tribal areas of Pakistan to ensure their equal 7 basic citizenship rights denied by the government since country established. 
</t>
  </si>
  <si>
    <t xml:space="preserve">Society for Appraisal &amp; Women Empowerment in Rural Areas-SAWERA is a woman leading ever first Organization established in 2006 at Federally Administrated Tribal Area-FATA Pakistan. The inspiration behind the foundation has to promote women social, economic and political rights to benefit marginalize segment of the society like children and women. 
The Organization desired to set up an environment to ensure gender equality in order to bring women in mainstream development as vital for sustainable development. The SAWERA strategically contributing efforts to boost up human rights status in the most neglected region of the country. 
The founding members have got rich experience in social engineering, participatory development, disaster management, and gender mainstreaming and poverty alleviation initiatives through resource management in a systematic approach. 
The Organization struggling to become a part of international networks that working for promotion and protection of women rights in the region. Now SAWERA is working with many reputed women led networks adopted gross root level approach as a mainstream factor for sustainable development. 
The striving initiated to address the women issues on diverse global platforms seeking benchmark support for women issues to find way of resolution to protect the women in conflict situations with aim to ensure their security. 
The Organizational desire goals developed to shed women from worse situation by creating environment so they could exercise their basic rights without any sort of discrimination. SAWERA believe there is no country, and no human rights topic is vital, in relation to which women are not equal treated or ignoring their importance to build peace democratic society. 
The SAWERA has striving to survive the equal status of women in such a region where regional culture traditions, non state armed group actors and incumbent administration system mostly opposed in the way of women development. Thus Organization led in critical situation in form of intimidations defamations, accusations and marked by many other risks since it existed because of their contribution for the betterment of human rights work in the tribal region of Pakistan. 
</t>
  </si>
  <si>
    <t>Office Address: House# 113, Street# 05, Sector-Q, Shaiekh Malton Town Mardan KPK-25000, Pakistan</t>
  </si>
  <si>
    <t>http://ghrdblog.blogspot.com/2014/05/in-voice-of-sawera.html http://www.asafeworldforwomen.org/partners-in-pakistan/sawera/sawera-news/4592-towards-fata-education.html http://www.asafeworldforwomen.org/partners-in-pakistawww.sawera.pkhttps://www.facebook.com/sawera.pkn/sawera/sawera-news/4620-minorities-in-fata.html</t>
  </si>
  <si>
    <t xml:space="preserve">The Society for Appraisal &amp; Women Empowerment in Rural Areas- SAWERA established with aim to work for the benefits of women, children, widows and persons with disabilities as decade conflict affect them more. The SAWERA basic target has to empower women, ensure their security in conflicts circumstances, floods and disaster situation. 
The SAWERA program evolve around to promote women rights, stop violence against women and empower women to became decision partners in every aspect of the society. The SAWERA Organization struggling to develop a justice society based on gender equality, indiscrimination honor and security and where individual could flourish without gender, race, and religion and tribe discrimination. 
</t>
  </si>
  <si>
    <t xml:space="preserve">SAWERA has quite rich experience executed wide range projects likely supported conflict affected vulnerable women in Pakistan through coordination and advocacy with the relevant stakeholders and significantly emphasis on ensuring their peace and security in war situation. 
SAWERA build potential partnership of different national and international organizations forums and networks as advocating women issues worldwide. These dynamic networks struggling to integrate joint efforts to achieve gender equality, human rights and sustainable development globally in order to establish peace&amp; stability in the region. 
SAWERA completed unique project on “Peace &amp; Security” with aim to foster values of peace and democracy in the conflict tribal areas of Pakistan as ever first innovative idea for social change. The Organization introduced various strategies to promote peace and security along with child rights conventions. 
The organization formed community’s entities on gross root level to provide protection and decrease gender violence in the surrounding environment further linked these bodies with different government and non government organizations for seeking support to build public trust on democratic institutions. 
The striving initiated to address the women issues on diverse global platforms seeking benchmark support for women issues to find way of resolution to protect the women in conflict situations with aim to ensure their security. 
The “Frontier Crimes Regulation”-FCR is set of laws only applicable to the tribal region of Pakistan. The FCR was enacted &amp; imposed by the British rulers to prosecute the crimes while country constitution has not been extended to the region since country existed. The FCR regulations violate basic human rights. The FCR permits collective punishment of family and tribe for crimes of individual. For knowing more information about FCR please go through the link: http://en.wikipedia.org/wiki/Frontier_Crimes_Regulations
The FCR laws also ban the individual to exercise freedom of expression rights. There is no judiciary system in the region if once the Political Administration decide a trail of prosecution it cannot challenged in any court operate in the country nor the accused can right to appeal against the decision. The regulation also violate the rights of minority nor permit to own the land in the region despite settled in 1914 neither they allow to make their birth certificate require for getting job and property. 
Under the Presidential order of former President Asif Ali Zardari ordered to amend the FCR to provide protection to women, under 16 age children and old aged people above 65 from collective responsibility. The amendments founded “FATA Tribunal Courts” to prosecute the cases and adopt effective and first decision mechanism process to facilitate the tribal people.
We had preceded the land and birth registration issues of minority to elected representatives, concern government officers to seek their support to bring more amendments to ensure flow of justice towards equality. We deliver trainings, conduct awareness workshops, seminars to the tribal people to extend awareness on amendments so a common citizen could know their right and can lodge appeal as provided by constitution through amendments. 
We had linked the minority and groups of women activists to various stakeholders to protect the current amendment and document further public matters to bring further modifications in the future to ensure individual access to justice beyond any gender or religion discrimination. Our organization is working with “Brave Tribal Sisters” women leading network to found regional women protection councils to protect the women from domestic violence, honor killing by extending public awareness on ground level in order to bring amendments in constitutions. We assist networks whom advocating women issues to ensure gender equality in every aspect of the society. 
</t>
  </si>
  <si>
    <t>Sami Ullah</t>
  </si>
  <si>
    <t>: House# 113, Street# 05, Sector-Q, Shaiekh Malton Town Mardan KPK-25000, Pakistan</t>
  </si>
  <si>
    <t>sami.sawera@gmail.com</t>
  </si>
  <si>
    <t xml:space="preserve">The representative is advocating the land &amp; registration and economic issues of tribal Christian community. He did lodge many campaigns to affectively lead the advocacy movement for the marginalized community in order to bring constitutional amendments with aim to ensure the equal citizenship rights of the said community.
He is working as a “Security &amp; Program Advisor” at “Society for Appraisal &amp; women empowerment in Rural Areas”-SAWERA. He used to produce risk management reports for the HRDs working at Organization to protect their lives so they can function better their Human rights task by adopting protection strategies to avoid any risks and threats. He also manage the incidental situation of the Organization properly respond the media representatives to shun of miss understanding. 
He also assess the area before HRDs intervene to identify threats develop mitigation strategies to keep safe the HRDs. He also participate in regional security meetings to increase my knowledge on security and get updates on security scenario to well prepare security induction reports further deliver to HRDs. 
The candidate also share my security analysis reports with the national and international networks to give them a clear security guideline when they visit to our country to adopt precaution measures to better protect themselves from surrounding environment. 
The representative provides recommendations to make the program activities effective in the context of prevailing situation and provide security guideline to better understand the surrounding threats. He used to write blogs on education as well as human rights and minority status on behalf of organization to present the local issues to global perspective seeking diverse support. 
He used to conduct meetings with relevant stakeholders and authorities to discuss the status of human rights violations in the unrest region of tribal areas of Pakistan to promote human rights and protect the rights of women in the war situation. 
</t>
  </si>
  <si>
    <t>I did participation in UN security forum meetings where we did risk assessment of the regional area to understand the existing scenario and prepare protective measures to safeguard the humanitarian workers in the surrounding environment so they can maintain their contributions for human development and promotion of human rights.</t>
  </si>
  <si>
    <t>Human Rights, Regional and Global Governance, Gender Equality and Women's Rights, Conflict Prevention, Post Conflict Peace Building and the Promotion of Durable Peace, Rule of Law and Governance</t>
  </si>
  <si>
    <t xml:space="preserve">We will set up coordination mechanism with the RCEM platform to put up our voices/issues so further to precede it to UN entities for engaging with our country authorities holders. It will also enhance a collaboration mechanism among the diverse CSOs to mainstream public matters into policy mechanism as a part of democratic government.
We will properly share the developmental relevant issues through concerned platform to respond the issues through broader and global support of CSOs. It will create to know the interlinked challenges and way towards forward and address it on diverse platforms for seeking cross cutting support. 
The platform mechanism will boost up our skills and will increase our knowledge to adopt appropriate approaches for designing and planning program for development means. we believe the platform will become great contributor channel for processing the gross root level issues to broader level in a cooperative way. 
</t>
  </si>
  <si>
    <t>Joint Efforts for Relief, Guidance and Awareness</t>
  </si>
  <si>
    <t>JERGA</t>
  </si>
  <si>
    <t>Youth, Education and Culture, Human Rights, Regional and Global Governance, Gender Equality and Women's Rights</t>
  </si>
  <si>
    <t>UNICEF</t>
  </si>
  <si>
    <t>JERGA is a member of UNICEF education cluster and participating in meeting organized by UNICEF.</t>
  </si>
  <si>
    <t>“A human society where women and youth rights are respected, protected by recognizing safe drinking water, Sanitation, Hygiene, Education and Health facilities as their basic rights.</t>
  </si>
  <si>
    <t>JERGA is a non Governmental youth led, youth developmental organization established in Sep 2011, and Registered under societies act 1860 on 10th oct 2012. It is mainly focused on the issues related Health, Poverty, Development of Youth and empowerment of Women. The major interventions of the organization encompasses various sectors including Socio Economic empowerment of youth and women through effective advocacy for their rights, Child Protection, Water Sanitation, Health &amp; Hygiene, Relief and Rehabilitation and Primary Education. The geographical focus of JERGA is stretched across KPK.</t>
  </si>
  <si>
    <t>Suhaib Plaza,Swabi Road Mardan</t>
  </si>
  <si>
    <t>www.facebook/JERGA</t>
  </si>
  <si>
    <t>jergaorg@hotmail.com</t>
  </si>
  <si>
    <t>JERGA, as a development agent, aims at promoting the principles of participatory development at all levels of its programs. Accordingly, working with Community Based Organizations (CBOs), JERGA adheres to the philosophy that no development program and strategy can fully achieve its target without a meaningful and democratic participation of the people. This “participation of people” can only be achieved through broad based, self-sustaining and development oriented institutions at the community level.</t>
  </si>
  <si>
    <t>1. Free Tuition: JERGA established two centers for free tuition to the students of Garhi Ismail Zai District Mardan. 
2. WASH: In collaboration with Dawn School System (DSS), JERGA conducting session on Health &amp; hygiene in five Primary Schools of Garhi Ismail Zai and Garhi Daulat Zai District Mardan.</t>
  </si>
  <si>
    <t>Shah Zeb</t>
  </si>
  <si>
    <t>Mardan</t>
  </si>
  <si>
    <t>shahh.akh@gmail.com</t>
  </si>
  <si>
    <t>More than eight year experience both as employee and leader</t>
  </si>
  <si>
    <t>Participating in UNICEF meetings on behalf of JERGA</t>
  </si>
  <si>
    <t>Fully aware about the issue on grass roots and have good solutions for the issues.</t>
  </si>
  <si>
    <t>Humanitarian Affairs Asia</t>
  </si>
  <si>
    <t>H.A.</t>
  </si>
  <si>
    <t>Poverty Eradication, Youth, Education and Culture, Global Partnership for Achieving Sustainable Development, Regional and Global Governance, Sustainable Cities and Human Settlement, Disaster Risk Reduction, Conflict Prevention, Post Conflict Peace Building and the Promotion of Durable Peace</t>
  </si>
  <si>
    <t>UN Global Compact</t>
  </si>
  <si>
    <t>The 3rd World Conference on Disaster Risk Reduction in March 2015.</t>
  </si>
  <si>
    <t xml:space="preserve">We seek a world where every young person has:
• A sense of compassion for the less fortunate 
• A sense of social responsibility 
• Opportunity to serve others 
• Opportunity to initiate sustainable development programmes
</t>
  </si>
  <si>
    <t xml:space="preserve">Humanitarian Affairs aims to provide youths the opportunity to engage in humanitarian service, strengthen their awareness of diverse cultures, and develop a lifelong commitment to helping others by participating in relief efforts to benefit impoverished communities in poverty-stricken countries.
Encountering different cultures and providing aid to those suffering abroad facilitates both intellectual and emotional development.
Most importantly, this process helps to bring education, relief and warmth to the lives of those suffering throughout the world.
</t>
  </si>
  <si>
    <t>28/43-44 Moo.2 Najomtien</t>
  </si>
  <si>
    <t>www.humanitarianaffairs.org</t>
  </si>
  <si>
    <t>secretariat@humanitarianaffairs.org</t>
  </si>
  <si>
    <t>Nurturing Youths on Leadership in Social Change Program.</t>
  </si>
  <si>
    <t>Kim Solomon</t>
  </si>
  <si>
    <t>Kim.Solomon@humanitarianaffairs.org</t>
  </si>
  <si>
    <t>Secretary-General of Humanitarian Affairs Asia and has 27 years of experiences in youth affairs and development works.</t>
  </si>
  <si>
    <t>Special Panel Member on UN Youth Affairs
Guest Speaker for United Nations Youth Assembly
Guest Speaker for UN Human Settlement Program
Guest Speaker for United Nations lst and 2nd World Youth Conference
Guest Speaker for UNESCO Youth Meeting in Paris
Panel Chairman on Inter-Government Meeting on Youth Affairs in UN-ESCAP and many others.</t>
  </si>
  <si>
    <t>Poverty Eradication, Youth, Education and Culture, Global Partnership for Achieving Sustainable Development, Disaster Risk Reduction</t>
  </si>
  <si>
    <t>Fiji Women's Rights Movement</t>
  </si>
  <si>
    <t>FWRM</t>
  </si>
  <si>
    <t>Involved in multiple processes, including the Beijing+20 Process (as a member of the official Asia Pacific CSO Steering Committee), the ICPD+20 Process, the lobby in regards to the Post-2015 Development Agenda, regular attendance at the Commission on the Status of Women, and ad hoc attendance at the Commission on Population and Development.</t>
  </si>
  <si>
    <t>FWRM Vision: 
For the women of Fiji to be free from all forms of dsicrimination, have equal access to opportunities and to live in a healthy environment where the principles of feminism, democracy, good governance, multi-culturalism and human rights prevail.
Objectives:
To publicly address all issues affecting women;s human rights, statys and opportunity within Fiji; 
to advocate for improved policy and legislation on issues affecting women's rights;
to promote equal acess to services by women and equal opportunity through enabling actions; 
and to ensure the Movement remains a well-managed and sustainable organisation, giving leadership opportunities to women, networking and sharing experiences with others in the Pacific and internationally.</t>
  </si>
  <si>
    <t>The Fiji Women's Rights Movement is a non-governmental feminist organisation that works at the local, national, regional and global levels to end discrimination against women. FWRM is currently has four pillar of work: democratisation; institutional, structural and policy transformation; intergenerational leadership; and organisational strengthening. Democratisation encompasses FWRM’s work on promoting democracy, the rule of law and human rights in Fiji. Institutional, structural and policy transformation is focused on promoting policy and legislative reform towards the realisation of women’s human rights and transforming structures that discriminate against women. Intergenerational leadership, including young women's leadership strengthens Fijian and Pacific women's movements, as well as counteracting discrimination and raising awareness of women's human rights. Organisational strengthening focuses on the efficacy and sustainability of the Fiji Women's Rights Movement.</t>
  </si>
  <si>
    <t>Level 2, TAF House, 76 Gordon Street, Suva, Fiji.</t>
  </si>
  <si>
    <t xml:space="preserve">www.fwrm.org.fj </t>
  </si>
  <si>
    <t>679-3312711</t>
  </si>
  <si>
    <t>679-3313156</t>
  </si>
  <si>
    <t>Promoting women's human rights. Key target groups are Fijian and Pacific women through the life cycle, with a particular focus on young and marginalised women.</t>
  </si>
  <si>
    <t>Research, training, advocacy and lobbying, legislative and policy reform, leadership programmes for young women and girls.</t>
  </si>
  <si>
    <t>Tara Chetty</t>
  </si>
  <si>
    <t>tara@fwrm.org.fj</t>
  </si>
  <si>
    <t>679-9268342</t>
  </si>
  <si>
    <t>Tara Chetty is the Executive Director of the Fiji Women's Rights Movement.</t>
  </si>
  <si>
    <t>FWRM representative to the Beijing+20 Process, including the Asia Pacific Review, and member of the Asia Pacific Beijing+20 CSO Steering Committee. FWRM representative to the ICPD+20 Process, including the 6th APPC. Attendance at CSW, and other related UN processes.</t>
  </si>
  <si>
    <t>Human Rights, Gender Equality and Women's Rights, Rule of Law and Governance, LGBTIQ Rights</t>
  </si>
  <si>
    <t>Continued engagement and lobbying.</t>
  </si>
  <si>
    <t>Raks Thai Foundation</t>
  </si>
  <si>
    <t>RTF</t>
  </si>
  <si>
    <t>Poverty Eradication, Youth, Education and Culture, Health and Population Dynamics, Climate Change, Gender Equality and Women's Rights, LGBTIQ Rights</t>
  </si>
  <si>
    <t>JUNIMA, 
Aisa Pacific Conference on Gender Equality and Women's empowerment: Beijing 20 + Review</t>
  </si>
  <si>
    <t xml:space="preserve">Raks Thai works for the migrant workers and provides support to them in areas of health, education, empowerment activities, migrant empowerment, and migrant rights protection, including grant management and policy advocacy.
</t>
  </si>
  <si>
    <t>The Raks Thai Foundation is a local non-governmental organization and the first and only member of CARE International from a developing country which has long experience working in migration issues. Raks Thai was established in August 1997 as a local organization under Thai Law. The history of Raks Thai, however, can be tracked back to 1979 when CARE Thailand provided relief and humanitarian support for Cambodian refugees along the Thai-Cambodian border, and later this support expanded to other areas of development for the Thai population. 
Raks Thai’s focuses on capacity building and empowering communities and partners. Raks Thai has not only provided direct service delivery to migrants, but also acted as a facilitator to strengthen active participation of the migrants. Working with local community members to build and strengthen their capacity and networks is main strength. We analyze root causes of problems, determining suitable solutions and participating in development activities.</t>
  </si>
  <si>
    <t>Raks Thai Foundation | 185 Pradipat Soi 6, Pradipat Road Samsennai, Phayathai | Bangkok 10400, Thailand Tel: (662) 2656888 | Fax: (662) 2714467</t>
  </si>
  <si>
    <t>www.raksthai.org</t>
  </si>
  <si>
    <t>sabinaraksthai@gmail.com; sabina@raksthai.org</t>
  </si>
  <si>
    <t>(662) 2656888 |</t>
  </si>
  <si>
    <t>(662) 2714467</t>
  </si>
  <si>
    <t>Ethnic minorities in highland areas of North Thailand
Youth
Intravenous drug users
Women, children and youth affected by HIV/AIDS
Victims of the Tsunami
Low-income families in border areas of Northeast Thailand
Migrant worker</t>
  </si>
  <si>
    <t>Health (HIV, TB and Malaria)
Environment and natural resources
Occupational development
Educational opportunity
Disaster mitigation and relief</t>
  </si>
  <si>
    <t>Sabina Wagle</t>
  </si>
  <si>
    <t>Raks Thai Foundation | 185 Pradipat Soi 6, Pradipat Road Samsennai, Phayathai | Bangkok 10400, Thailand</t>
  </si>
  <si>
    <t>sabinaraksthai@gmail.com</t>
  </si>
  <si>
    <t>I am Sabina Wagle representing in Raks Thai Foundation since 2013. I have been working as Program officer and involved in projects on HIV, healthcare accessibility among and Migrants.</t>
  </si>
  <si>
    <t>JUNIMA
Beijing +20 Review</t>
  </si>
  <si>
    <t>Youth, Education and Culture, Gender Equality and Women's Rights, Migrant's Health</t>
  </si>
  <si>
    <t xml:space="preserve">Research/Studies
Networking and collaboration of CSO/NGOs
Combating discrimination
Working for sustainable solutions
</t>
  </si>
  <si>
    <t>Thai Transgender Alliance</t>
  </si>
  <si>
    <t>ThaiTGA</t>
  </si>
  <si>
    <t>UNAIDS, UNDP</t>
  </si>
  <si>
    <t>1.Being LGBTI in Asia, UNDP
2.Hight level meeting on HIV/AIDS, UNAIDS</t>
  </si>
  <si>
    <t>to address gender recognition issue in hopes for improved well-being of Thai transgender individuals. ThaiTGA is national rollout of leadership training for current and future transgender, and sexual and reproductive health and rights (SRHR) activists, conduct research for policy and practice baseline and wide publication, and various forms of transgender rights campaign activities. Thai Transgender Alliance envisions that Thai transgender populations will live a fulfilling life with equal respect, dignity and happiness.</t>
  </si>
  <si>
    <t>Thai Transgender Alliance (Thai TGA). We are a network of trans advocates in Thailand that work to support Thai trans people to have a better quality of life in every aspect from promoting an access to qualified and affordable health care for trans people to advancing trans rights in Thai society. Our current projects are include the gender recognition advocacy for trans people in Thailand project (T-GRAT), the research and advocacy on promoting family acceptance toward transgender childs project, a partnership project between Thai TGA and Transrespect versus Transphobia research project. Moreover, we are now working toward being an independent registered foundation in Thailand.</t>
  </si>
  <si>
    <t>Thai Transgender Alliance-ThaiTGA C/O The Center for Health Policy Studies Faculty of Social Sciences and Humanities, Mahidol University, 25/25 Buddhamonthon 4 Road Salaya, Nakhon Pathom 73170, THAILAND</t>
  </si>
  <si>
    <t xml:space="preserve">www.thaitga.com </t>
  </si>
  <si>
    <t>thaitga@gmail.com</t>
  </si>
  <si>
    <t>, 662-441-9515 ext. 112</t>
  </si>
  <si>
    <t>Fax: 662-441-9184</t>
  </si>
  <si>
    <t>Transgender people</t>
  </si>
  <si>
    <t xml:space="preserve">Thai Transgender Alliance, a network that unites all transgender activists working address specific needs of transgender community in Thailand. The focus of her work has been on a) raising awareness of availability and scale up of healthcare services (hormone therapy or Sexual Reassignment Surgery) and psychological support (HIV counseling and testing) specific to transgender population; b) stigma and discrimination that impedes access to services and; c) behavioral change programs addressing issues around violence against transgender communities.
</t>
  </si>
  <si>
    <t>Kath Khangpiboon</t>
  </si>
  <si>
    <t>58/1 Moo. 12 KhamYai Mueang Ubonratchathani 34000</t>
  </si>
  <si>
    <t>kath.khangpiboon@gmail.com</t>
  </si>
  <si>
    <t>+66 89 519 3229</t>
  </si>
  <si>
    <t xml:space="preserve">Kath is 28-year old transgender living in Thailand. She is one of the co-founders and currently a working group member of Thai Transgender Alliance, a network that unites all transgender activists working address specific needs of transgender community in Thailand. The focus of her work has been on a) raising awareness of availability and scale up of healthcare services (hormone therapy or Sexual Reassignment Surgery) and psychological support (HIV counseling and testing) specific to transgender population; b) stigma and discrimination that impedes access to services and; c) behavioral change programs addressing issues around violence against transgender communities.
Kath is also an active member of Youth Voices Count: she was involved in the initial consultation to give background on TG needs in Thailand and since then continued to represent youth communities at various international platforms, such as High Level Meeting in New York (as part of a national delegate), Mali World Youth Summit on HIV. She was also a part of HIV Young Leaders Fund Community Review Panel mandated to determine funding priorities and make grant decisions to support other youth-led initiatives targeting YKAPs in Asia and Pacific.
</t>
  </si>
  <si>
    <t>1. High Level Meeting in New York (as part of a national delegate),
2. Mali World Youth Summit on HIV</t>
  </si>
  <si>
    <t>Youth, Education and Culture, Health and Population Dynamics, Human Rights, Gender Equality and Women's Rights, LGBTIQ Rights, Policy Advocacy</t>
  </si>
  <si>
    <t>I think it is important to have a strong voice of young TG. No one can represent others if they aren’t from their own community so that young TG need to represent themselves in order to get a better response to their needs and issues. I think it’s not only to encourage TG youth for their self representation in different venues related HIV program but also to create a platform exclusively for them to raise their voice out loud which is one of objectives of this consultation. In addition, youth is very important partner to work together with other stakeholders for an effective response to HIV program specific to TG in the region. 
I, personally, think that I can be one of representatives on behalf of Thai transgender community to work in any further discussions and communications with other participants from various countries after the summit. I also believe that networking with different young TG in different countries in a regions should be setting up after the summit to ensure that participates will have a platform to continue their work in the issues of young TG.</t>
  </si>
  <si>
    <t>WYF</t>
  </si>
  <si>
    <t>Poverty Eradication, Employment, Decent Work and Social Protection, Youth, Education and Culture, Health and Population Dynamics, Global Partnership for Achieving Sustainable Development, Regional and Global Governance, Sustainable Cities and Human Settlement, Climate Change, Disaster Risk Reduction, Oceans and Seas, Forests and Biodiversity, Gender Equality and Women's Rights, Conflict Prevention, Post Conflict Peace Building and the Promotion of Durable Peace</t>
  </si>
  <si>
    <t>We have attended several UN meetings regional and international and to name afew includes the World Conference Against Racism, World Summit on Information Technology, world summit on Sustainable Development , , World Youth Conference, UNESCO Youth Forum, and several others. 
World Youth Foundation is actively involved in the Beyond 2015 process and the Future We One. We engaged continuously with UNDP offices in Malaysia and New York.</t>
  </si>
  <si>
    <t>The World Youth Foundation (WYF) “an NGO in Special Consultative Status with the Economic and Social Council of the United Nations and Civil Society Status with the United Nations Environment Programme (UNEP)” is an international non-governmental organization which was launched in 1994 with the aim to promote research, development and documentation of youth programmes beneficial to youths worldwide. 
The Foundation seeks to support the work of the UN and supports the World Programme of Action for Youth to the Year 2000 and Beyond, the Millennium Development Goals and the Beyond 2015 process</t>
  </si>
  <si>
    <t xml:space="preserve">The Foundation’s headquarters is located in its very own complex called The World Youth Foundation Complex based in Malacca, Malaysia. WYF is headed by Hon. Senator Tan Sri (Dr) Mohd Ali Rustam who is the former Chief Minister of Melaka and is assisted by a Board of Trustees. 
In February 2007, WYF was granted “Civil Society Status” by United Nations Environment Programme (UNEP) as recognition to the Foundation’s work in creating awareness on environment related issues. In 2012, WYF established “Operational Status” with Malaysian National Commission for UNESCO, is a full member of Commonwealth Youth Council and WYF is also an active civil society member of the Beyond 2015 and the Future We Want . 
</t>
  </si>
  <si>
    <t>P.O.Box 584, 75760 Malacca, Malaysia</t>
  </si>
  <si>
    <t xml:space="preserve">http://www.wyf.org.my </t>
  </si>
  <si>
    <t>wyf@po.jaring.my</t>
  </si>
  <si>
    <t>Through its programme the Foundation seeks to engage, empower and educate young people on a range of issues besides giving young people the opportunity to share best practices, networking and learning through people-to-people exchange</t>
  </si>
  <si>
    <t>Since its inception the Foundation has provided a platform for the interchange of ideas among youth organisations both locally and internationally. The Foundation has organised various seminars/meetings, conferences/ dialogues for youth in areas such as population, HIV/AIDS, human rights, health, education, environment, climate change adaptation, disaster risk management, sustainable development, leadership training, youth empowerment, terrorism, racism, entrepreneurship, globalisation, culture and diversity, drug and substance abuse, peace and religion, conflict resolution etc.</t>
  </si>
  <si>
    <t>Varsha Ajmera</t>
  </si>
  <si>
    <t>P.O.Box 584, 78760 Melaka, Malaysia</t>
  </si>
  <si>
    <t>wrldyth@gmail.com</t>
  </si>
  <si>
    <t xml:space="preserve">Varsha Ajmera is the Chief Operations Officer of the World Youth Foundation, “an NGO in Special Consultative Status with the Economic and Social Council of the United Nations. 
Varsha received her Diploma in Youth &amp; Development from the Commonwealth Youth Programme which is a part of the Commonwealth Secretariat. Prior to joining the Foundation she has worked in various capacities. 
At the Foundation she oversees the day to day affairs of the Foundation, and is involved in human resource development, networking, fundraising, project designing and implementation, research and and publications, etc 
Varsha has travelled extensively and represents the Foundation in various international and national meetings, dialogues, conferences, training workshops etc on issues that are of concern to young people i.e environment and sustainable development, poverty, racism, human rights, terrorism, drug abuse, HIV/AIDS, globalization, civil society, culture and diversity, conflict resolution, peace, youth empowerment and leadership, education, unemployment, human resource development, the role of multilateral organizations and many more. 
</t>
  </si>
  <si>
    <t xml:space="preserve">Varsha has travelled extensively and represents the Foundation in various international and national meetings, dialogues, conferences, training workshops . Among them are National consultations on the Post 2015 meeting,Women Deliver 3rd Global Conference, Bali consultation on the Post 2015 agenda, supported the Link-up on the post 2015 endorsement for the High-Level Event on The Contributions of Women, the Young and Civil Society to the Post-2115 Development Agenda for the 58th Session of the Commission on the Status of Women, attending the 3rd Inter - Governmental Meeting on Human Resources Development for Youth and the Asia Pacific Youth Forum of the United Nations System, Bangkok, Thailand, was part of the preparatory team for the WCAR, Palais des Nations, Geneva Switzerland and Durban, the Rio+20, participated in the World Summit on Sustainable Development, World Youth Conference, contributed to the ILO Study on IT and Youth Employment, participated in the Asian Civil Society Forum 2002 - UN/ NGO Partnerships for Democratic Governance : Building Capacities and Networks for Human Rights and Sustainable Development, International Parliamentarian Conference on Implementation of ICPD Programme of Action, ontributed to Youth Report for a Culture of Peace to submit to the UN General Assembly "What is a Culture of Peace" and several more 
</t>
  </si>
  <si>
    <t>Employment, Decent Work and Social Protection, Youth, Education and Culture, Sustainable Development Financing, Regional and Global Governance, Sustainable Cities and Human Settlement, Climate Change, Disaster Risk Reduction, Oceans and Seas, Forests and Biodiversity, Gender Equality and Women's Rights, Conflict Prevention, Post Conflict Peace Building and the Promotion of Durable Peace, Rule of Law and Governance</t>
  </si>
  <si>
    <t xml:space="preserve">Dissemination of information
Participation at the event
Hosting of regional, national or local events where possible
</t>
  </si>
  <si>
    <t xml:space="preserve">The International Drug Policy Consortium </t>
  </si>
  <si>
    <t>INSTITUTE FOR YOUTH AND DEVELOPMENT</t>
  </si>
  <si>
    <t>IYD</t>
  </si>
  <si>
    <t>Poverty Eradication, Food Security and Nutrition/ Sustainable Agriculture, Water and Sanitation, Energy, Climate Change, Forests and Biodiversity, Rule of Law and Governance</t>
  </si>
  <si>
    <t xml:space="preserve">Our Major Objectives:
• To strengthen the youth, women and the marginalised poor with such qualities and skills that will prepare them for life and enable them to function as catalyst in the process of change and development.
• To create conditions to bring about a just, participatory and sustainable society.
• To Train and educate farmers on land, water, appropriate cropping, preservation of environment and natural resources.
• To promote entrepreneurship in Cottage, small and micro sectors.
• To co-ordinate and co-operate for development with youth organizations, welfare agencies, banks and Government departments.
• To initiate and organise need-based sustainable rural development projects in Environment, Energy, Health, Education, Agriculture, Animal Husbandry, Sericulture, Income Generation and so on
• To initiate the process to generate and promote conventional energy sources; bio-gas, solar for meeting sustainable rural energy needs.
• To improve ground water resources through various watershed development activities for sustainable agriculture.
• To develop and promote appropriate sustainable institutions for development and maintenance of rural common property resources including village tanks.
• To help designing implementation strategies and policy recommendations for development.
</t>
  </si>
  <si>
    <t xml:space="preserve">Institute for Youth and Development is a secular, non-profit voluntary organization established in 1978. It aims to promote the process of equity, social justice and sustainable development.
The Institute was conceived by a group of dedicated and longstanding professionals in the field of social development namely Rev. Fr. P. Ceyrac S.J who is committed to youth work who launched AICUF; Mr. Thomas Kuriakose, former Director, Vishwa Yuvak Kendra, New Delhi; Late Mr. S.R. Prabhu, then the General Manager Canara Bank who introduced for the first time the concept of development the Banking Sector and Late Mr. T. Pandia Rajan, who was then the senior Program Officer Vishwa Yuvak Kendra on deputation with the Department of Education and Youth Services, Govt. of Karnataka was involved in training Youth. Late Mr. T.Pandia Rajan became the first Managing Trustee &amp; Director of the INSTITUTE. 
IYD is a registered NGO under the Indian Trust Act 1960 (Reg. No. 116 of 78-79 dated 02-06-1978). It is also registered with Ministry of Home Affairs, Government of India, under FCRA (No. 094420003 dated 27-12-1984); exempted u/s 80G of IT Act 1961. It is recognized as a Consultative Rural Development Voluntary Agency by the Government of Karnataka (G.O. No. RDC.198/IRO dated 03-05-84). It is also a member of District and State Level Committees in Education; Panchayati Raj and Rural Development and State Level Committee on Voters Awareness Campaign. IYD currently is collaborating with the KAS, USAID, EED, CIDA Government of India/Government of Karnataka and other National and International development organizations.
</t>
  </si>
  <si>
    <t>No:97, 17th B MAIN, 5th BLOCK, KORAMANGALA, BANGALORE-560095</t>
  </si>
  <si>
    <t>www.iyd.org.in</t>
  </si>
  <si>
    <t>iydblr@gmail.com</t>
  </si>
  <si>
    <t xml:space="preserve">Youths, Women, small &amp; marginal farmer, People living with HIV, Landless, OVC, Self Help Groups, NGOs
</t>
  </si>
  <si>
    <t xml:space="preserve">Watershed Development
Irrigation tank development and management 
Energy conservation - Biomass energy, solar energy
Livelihood Development
Women Empowerment programs
Natural resource management activities
Health - HIV/AIDS
</t>
  </si>
  <si>
    <t>RAMAPPA R</t>
  </si>
  <si>
    <t>97, 17th B Main, 5th Block, Koramangala, Bangalore</t>
  </si>
  <si>
    <t>Having a Post Graduate Degree in Geology and Master of Philosophy in Hydrogeology. Vast experience in community development, watershed management, energy conservation, HIV/AIDS etc</t>
  </si>
  <si>
    <t>Food Security and Nutrition/ Sustainable Agriculture, Water and Sanitation, Energy, Climate Change</t>
  </si>
  <si>
    <t>Natural Resource Management</t>
  </si>
  <si>
    <t>Russ Foundation</t>
  </si>
  <si>
    <t>Poverty Eradication, Youth, Education and Culture, Health and Population Dynamics, Forests and Biodiversity, LGBTIQ Rights</t>
  </si>
  <si>
    <t xml:space="preserve">Motto : Serving the deserving…
Vision: “Community, living with adequate resources towards quality living conditions” 
Mission : To work with people to improve the living conditions and quality of life of individuals, families, and the community at large by providing access to needy services; irrespective of genders, castes and faiths.
</t>
  </si>
  <si>
    <t xml:space="preserve">Russ Foundation is a charity, registered as a non-profit organization under the Tamilnadu Societies Registration Act in India. Since its inception in the year 1992, it has developed into a dynamic organisation with a history of bringing vital changes in the community it serves. Russ Foundation concentrates its developmental efforts at grass-root level in sectors like Health, Education, Socio-economic development, Life-skill Vocational Training and Ecology. Russ Foundation does not have any affinity towards any religion, politics and gender. 
Russ Foundation is focused to create sustainable and culturally relevant solutions by enabling communities to break longstanding obstacles for their development. The primary object of Russ Foundation is to improve the quality of life of the children, women and the community at large. Presently, Russ Foundation concentrates its developmental efforts in Madurai, Dindigul, Theni and Tuticorin districts in Tamilnadu, with special focus on Health and HIV / TB, Diabetes
</t>
  </si>
  <si>
    <t>2/32 Kennett road, Ellis nagar, Mdurai =- 625010, India</t>
  </si>
  <si>
    <t>russfoundation.in; russfoundationindia.org</t>
  </si>
  <si>
    <t>berlinruss@gmail.com</t>
  </si>
  <si>
    <t>0091 452 2604380</t>
  </si>
  <si>
    <t>0091 452 2605784</t>
  </si>
  <si>
    <t xml:space="preserve">To reduce and control the new infection of HIV
To identify and refer TB infections
</t>
  </si>
  <si>
    <t xml:space="preserve">Child Care and Child Rights
Education
Nutrition support for CIAs
Vocational Life Skill Training
Mobile Clinic, Day clinic
Care and Support for PLHAs (people living with HIV/AIDS)
HIV Prevention for FSW, IDUs, MSMs, TGs
Link worker Scheme
HOSPICE
TB Control programme
</t>
  </si>
  <si>
    <t>Berlin Jose</t>
  </si>
  <si>
    <t>2/32 Kennett road, Ellis nagar, Madurai=-6250110, India</t>
  </si>
  <si>
    <t>0091 9344117375</t>
  </si>
  <si>
    <t xml:space="preserve">My experience spans to 22 years across three countries with exposure to varied work environments and cultural settings. Presently I am serving as the Director of Russ Foundation an organisation implementing multi-sectoral programmes to “Improve the Quality of Life of the Children, Women and the Community” in the Southern India. I have coordinated and provided a wide range of project management skills, technical assistance, trainings and consultancy services to NGOs, Government, academic and business organisations. I have gained experience of working with programmes funded by USAID through APAC-VHS, Bill &amp; Melinda Gates Foundation (BMGF) through AVAHAN-TAI, Bharat AID-SIDA-Sweden, PWDS-ALLIANCE- India, terre des homes – Netherlands, NACO – India, and other organisations. I am familiar with the social, economic, political and natural environments of Southern India and maintain an extensive professional and personal network of contacts within and outside India. 
My skills include project conceptualisation, identification and mobilisation of resources, developing project proposals, overseeing project implementation, coordination with stakeholders and preparing periodic progress reports to a variety of public and private funding / donor organisations. I have been responsible for managing human and financial resources, including hiring, supervising and reviewing the work of programme coordinators and managers. As a Team Leader, I have worked with project heads and collaborators including leaders from many government, NGOs, academic, research, industrial and donor organisations. 
My specialisation in Law and Human Resource Management has helped in my career to teach/train management students of various Institutions in IHRM, Business Management, Law &amp; Ethics. My written, oral and computer communication skills are well above average.
I have been a brainwave to many institutions in India and overseas that many students from different vocations come for work placement, field work experience, research &amp; practical training / internship under my guidance &amp; supervision. 
My passion for children paves way to focus on early childhood education and management of academic institutions for the overall improvement and well being of children and their scholastic development. I have presented papers on children’s issues and managerial skills to both corporate and non-corporate sectors. 
On the personal front, I've been engaged in a variety of community service projects through several non Governmental Organisations, Churches, YMCAs, Rotary and Red Cross in different capacities.
</t>
  </si>
  <si>
    <t>Youth, Education and Culture, Health and Population Dynamics, Climate Change, HIV/AIDS; TB, Children</t>
  </si>
  <si>
    <t>Muktangan Mitra</t>
  </si>
  <si>
    <t>RRTC West 1</t>
  </si>
  <si>
    <t>Employment, Decent Work and Social Protection, Regional and Global Governance, Gender Equality and Women's Rights, Training &amp; Sensitization</t>
  </si>
  <si>
    <t>Our Mission
Surge Towards The Skyline...
Our dream is creation of an addiction free society. To translate it into reality, we employ awareness programs, de-addiction treatment facilities and comprehensive rehabilitation programs.
Our primary objective is the evolution of a spontaneous treatment module in tune with our culture and human values, based on actual life experiences.
We are convinced that this collective and collaborative experiment based on scientific methods will awaken the spirit inherent in human beings and enhance hopes of a meaningful life, in every individual who shares this dream.
Every moment stands for commitment for our mission and has dedicated us to enhance versatility in our efforts. Interdependence, self-discipline, creativity and mutual respect are our guiding principles.
We extend total support and assistance to achieve rehabilitation of every individual and his family to the path of addiction free life.
We maintain the professional ethics - extending the best of every possible support towards the achievement of this goal.</t>
  </si>
  <si>
    <t>The Ministry of Social Justice &amp; Empowerment established a National Center for Drug Abuse Prevention (NCDAP) to serve as an apex body for training, research and documentation in the field of alcoholism and drug demand reduction.
In the year 1999, Ministry designated NGOs of repute and adequate experience and consistently good track as Regional Resource &amp; Training Center (RRTC). Eight such RRTCs were established to mentor 400 + Government aided Rehabilitation Centers for Addicts (IRCA) across India.
Muktangan Mitra manages RRTC – WEST Zone 1 and has got 93 IRCA in the states of Maharashtra, Gujarat, Madhya Pradesh, Chattisgarh, Goa, Damn &amp; Diu under its jurisdiction.</t>
  </si>
  <si>
    <t>Muktangan Mitra, RRTC West 1, Mohanwadi, Off Pune Alandi Road, Yerwada, Pune 411006</t>
  </si>
  <si>
    <t>www.muktangan.org</t>
  </si>
  <si>
    <t>rrtcwest@gmail.com</t>
  </si>
  <si>
    <t>0091 20 64015947</t>
  </si>
  <si>
    <t>0091 20 26683271</t>
  </si>
  <si>
    <t>Monitoring, Skill Enhancement, Training, Advocacy, Sensitization &amp; Awareness.</t>
  </si>
  <si>
    <t xml:space="preserve">1. Minimum yearly visit to IRCA to understand the issues &amp; problems
2. Function as a mentoring agency, a trusted guide
3. Based on assessment of visit, provide training required in the particular field
4. Compliance of documents as per the “Minimum Standard of Care” as set by NISD and RRTCs
5. Networking and convergence of resources
6. Conduct certificate courses related to counseling issues &amp; skills, documentation, nurses &amp; ward boys, drug &amp; alcohol prevention, micro credit, HIV, harm reduction, livelihood options, rehabilitation &amp; relapse prevention, outreach planning, sensitization of inspecting officers from Government etc.
</t>
  </si>
  <si>
    <t>Sanjay Bhagat</t>
  </si>
  <si>
    <t>Muktangan Mitra, RRTC West 1, Mohanwadi, Pune Alandi Road, Near Shetiya Hospital, Yerwada, Pune 411006</t>
  </si>
  <si>
    <t>sanjayibhagat@gmail.com</t>
  </si>
  <si>
    <t xml:space="preserve">Mr. Sanjay Ishwar Bhagat
Coordinator, Management Representative &amp; Consultant
Muktangan Mitra, Pune (India) 
Expertise in:
Training, 
Capacity Building, 
Human Resources&amp; Planning, 
Policy Advocacy, 
Awareness &amp; Sensitization,
Research and Documentation
Administration - Legal &amp; Statutory
Fund Raising
Sourcing &amp; Purchase
</t>
  </si>
  <si>
    <t>Employment, Decent Work and Social Protection, Youth, Education and Culture, Human Rights, Regional and Global Governance, Gender Equality and Women's Rights, Rule of Law and Governance, LGBTIQ Rights, Master Trainer</t>
  </si>
  <si>
    <t>- Regional, National &amp; Global Governance.
- Training of Trainers
- Coordination
- Vocational Training</t>
  </si>
  <si>
    <t>The Freedom Foundation Trust</t>
  </si>
  <si>
    <t>FF</t>
  </si>
  <si>
    <t>Poverty Eradication, Youth, Education and Culture, Health and Population Dynamics, Global Partnership for Achieving Sustainable Development, Human Rights, Regional and Global Governance, LGBTIQ Rights, Substance Abuse , HIV/AIDS</t>
  </si>
  <si>
    <t>ECOSOC, UNAIDS, UNDP</t>
  </si>
  <si>
    <t>none in the resent past</t>
  </si>
  <si>
    <t>plethora of interventions in the Substance Abuse , HIV/AIDS sector - Women, Children, Men, sexual minorities in the region</t>
  </si>
  <si>
    <t>Freedom Foundation is a pioneer in the fields of Substance Abuse &amp; HIV/AIDS Interventions in India. In a time when HIV meant shame &amp; silence, Freedom Foundation that began work in the area of de-addiction,inner-images_04 opened doors to people infected with HIV.
The Foundation stands tall for setting up the very first HIV ‘Comprehensive Community based Care and Support center’ (CCSC) in India. This center that is located at Bangalore was recognized as a model unit by NACO (National AIDS Control Organisation) and other national &amp; international agencies.
Headquartered at Bangalore, the Foundation today operates from 48 physical sites at various locations in the 4 states of Karnataka, Andhra Pradesh, Tamilnadu &amp; Goa.
Each location has a series of interventions that link up the continuum of care with a wide spectrum of services.
Currently the Foundation is considered as the largest service delivery NGO in Substance Abuse &amp; HIV/AIDS sectors in India. Its plethora of very successful interventions includes a wide spectrum of activities on Substance Abuse and HIV/AIDS that address the needs of children, women, and men, especially from communities that are marginalized and suffering from disease and poverty. The Substance Abuse facilities of the Foundation attract clients from various countries all over the world.
Yet among the many firsts of the Foundation is its entry into EAP (Employee Assistance Programmes) in various public and private sector companies in India. Working extensively with various trade unions and senior managements in the public sector, the Foundation successfully demonstrated EAP programmes in large public sector industries as well as the private sector.
Decades of ART (Anti-retroviral Treatment) rich experience, has led the Foundation to set up an impressive and inspiring ART facility based on a graduated cost recovery model that is equipped to make ART accessible to 4500 clients (treatment and care) at Bangalore and Hyderabad. Many, especially women and children are benefited by free ART from this project.
In line with the latest diagnostic protocols, the Foundation has developed specialized diagnostic facilities at Bangalore and Hyderabad. The umbrella of services covers an entire range of diagnostic needs for communities affected by HIV/AIDS. Various clinical and operational research initiatives also stem out of these units.
Comprehensive Community Care and support Centers (CCSCs) located across Tamilnadu, Karnataka, Andhra Pradesh &amp; Goa have addressed the care and support needs of more than 35,000 PLHIVs till date . There are 10 such CCSCs with 280 beds for transitional care of adults which accounts for over 10% of the national care and support facilities bed strength.CCSCs links a large number of positive people to the Government ART centers for treatment and actively promotes uptake of free ART services. It thus compliments and strengthens the Government initiatives. The main objective of the CCSCs is to reduce morbidity, enhance health seeking behavior among positive people and in turn enhance the Quality of their life.
Orphan and Vulnerable Children (OVC) in the HIV/AIDS context were within the preview of the Foundation since 1996. Reaching out to nearly 200 children every year, the Foundation has about 700 children registered till date. The Foundation also has specialized facilities at Bangalore and Hyderabad that care for HIV positive abandoned orphans.
Freedom Foundation has been one of the first organisations in the civil society sector to set up an effective PPTCT (Prevention of Parent To Child Transmission) intervention in the country. There are currently two major initiatives by the Foundation; one in and around Bangalore and the other in and around Hyderabad. The Bangalore intervention has been hailed as an ideal public/private partnership. The Foundations PMTCT interventions at Bangalore work very closely with the BBMP (Bruhat Bangalore Mahanagara Pallike) and KSAPS (Karnataka State Aids Prevention Society) at the various maternity hospitals within the public health system. The Hyderabad intervention works within the private sector hospitals. Both these intervention reach out to about 45,000 women annually.
Out of its vast experience the Foundation has provided consultation and technical assistance to the Tulsi Chanrai Foundation (Nigeria) that worked in partnership with the Govt. of Nigeria. These operations have been successful in replicating the Foundation’s strategies and model in Nigeria.
Freedom Foundation is the recipient of many International awards for its work in the Substance Abuse &amp; HIV/AIDS sector. 
UNAIDS has published a case study of the Freedom Foundation as a “Center of Excellence” and “Best Practice” on Comprehensive Care.
The first Commonwealth Award for “Action on HIV/AIDS” was conferred on the Freedom Foundation for its “Outstanding Work in Comprehensive Care” in 2001.
The Foundation has been recipient to two Global Rounds of funding under GFATM (Global round for AIDS, Tuberculosis and Malaria); the Round 2 and Round 4.
The US based ASHOKA – Innovators for the Public, conferred a Fellowship award to Dr. Ashok Rau, Executive Trustee &amp; CEO, Freedom Foundation for Social Entrepreneurship.
UNAIDS has presented the Freedom Foundation with an award for its work an award for “Excellence in Community Care” this was presented by Dr. Peter Piot (Executive Director-UNAIDS) on 4th November 2004.
The Terry Sanford Institute of Public Health (Duke University - USA) has conferred Dr. Rau as a Senior Research Fellow.
The achievements of Freedom Foundation lies in its sound working strategy and an efficient team that has managed to achieve a lot within resource limitations. While a few of the Foundation’s initiatives are supported by grants, many are possible only through our committed donors and volunteers.</t>
  </si>
  <si>
    <t>180, Hennur Cross, Hennur Main Road, Bangalore - 560043</t>
  </si>
  <si>
    <t>www.thefreedomfoundation.org</t>
  </si>
  <si>
    <t>ho@thefreedomfoundation.org</t>
  </si>
  <si>
    <t>focuses on the Substance Abuse / HIV/AIDS sector in the country and region</t>
  </si>
  <si>
    <t>Ashok K Rau</t>
  </si>
  <si>
    <t>2487, 5th Main, 2nd A Cross, BDA Layout, HAL 3rd Stage, Bangalore 560017 India</t>
  </si>
  <si>
    <t>ashokrau@hotmail.com</t>
  </si>
  <si>
    <t>+91 9845247616</t>
  </si>
  <si>
    <t>+91 80 41616447</t>
  </si>
  <si>
    <t>Dr Ashok Rau and Late Karl Sequeira founded Freedom Foundation in 1992. With a dream and little or no finances, the two of them set out on a path of establishing a de-addiction center in Bangalore. The unique model of the de-addiction facility and the passion to reach out to people in need soon led to an HIV/ AIDS program. Ever since Freedom Foundation’s initiatives have spread rapidly across the four South Indian States; Karnataka, Andhra Pradesh, Tamil Nadu and Goa.
Ashok. K. Rau, one of the most visible and compassionate faces of India's campaign against HIV/AIDS, is the founder of Freedom Foundation, the Bangalore based NGO working in the field of Substance Abuse and HIV/AIDS. A highly resourceful and experienced psychotherapist, Ashok Rau established the Foundation in 1992 in Bangalore to address the needs of people suffering from substance abuse.
Today Dr. Rau is a distinguished expert and international consultant on care &amp; support for PLWHAs. He has served in various capacities at all levels- state/ national and international levels. He has contributed immensely in terms of developing the national response to HIV/AIDS.
Through Freedom Foundation, Dr. Rau articulates the need for unhindered access to quality care for PLWHAs and recognising their rights. His approach to HIV/AIDS is marked by concern for humanity and the recognition of the rights of deprived communities and individuals. He involves positive people in the planning and decision making process of Freedom Foundation and campaigns for protective and instrumental laws that will influence government policies in favour of positive people. He contributes to the literature, research and discussion on HIV/AIDS and disseminates the lessons learnt at the Foundation. He is also involved in the training of caregivers, NGOs, CBOs and strives to build the capacity of other organizations. Dr. Rau’s keen engagement of community leaders at district and village panchayat levels, spiritual leaders and media personnel inorder to spread messages for awareness; creation and de-stigmatisation of the disease is widely appreciated.
Freedom Foundation is the recipient of many International awards for its work in the Substance Abuse / HIV/AIDS sector. UNAIDS has published a case study of the Freedom Foundation as a “Center of Excellence” and “Best Practice” on Comprehensive Care. The first Commonwealth Award for “Action on HIV/AIDS” was conferred on Dr. Rau and the Freedom Foundation for its “Outstanding Work in Comprehensive Care”. The US based ASHOKA – Innovators for the Public, conferred a Fellowship award to Dr. Ashok Rau, Executive Trustee &amp; CEO, Freedom Foundation for Social Entrepreneurship. UNAIDS has presented the Freedom Foundation with an award for its work an award for “Excellence in Community Care” this was presented by Dr. Peter Piot (Executive Director-UNAIDS). The Terry Sanford Institute of Public Health (Duke University - USA) has conferred Dr. Rau with an honorary doctorate; he has since then been appointed a “Senior Research Fellow “in the Universities Health Inequalities Program.</t>
  </si>
  <si>
    <t>Have attended and contributed to CSO development at many meetings at UNAIDS, UNDP, UNICEF , UNIFEM, UNODC, etc
Currently the Chair for the CSO network IPACHA (Indian peoples alliance for combating HIV/AIDS), Trustee of NCHI (National coalition on Health Initiatives)</t>
  </si>
  <si>
    <t>Poverty Eradication, Youth, Education and Culture, Health and Population Dynamics, Gender Equality and Women's Rights, LGBTIQ Rights, Substance Abuase &amp; HIV/AIDS</t>
  </si>
  <si>
    <t>Means of Implementation, Human Rights, Gender Equality and Women's Rights, LGBTIQ Rights</t>
  </si>
  <si>
    <t xml:space="preserve">APA aims to achieve 
• Through the following objectives:Improved sexual and reproductive health services and supplies in developing countries, with a focus in Asia and the Pacific
• An enhanced environment supporting sexual and reproductive health and rights programmes and policies in Asia and the Pacific
1. Increased and diversified funding for sexual and reproductive health and rights
2. Improved international assistance policies and priorities on sexual and reproductive health and rights
3. Strengthened voices on sexual and reproductive health and rights from Asia and the Pacific and regionally-determined priorities in the global arena
</t>
  </si>
  <si>
    <t>18th Floor, Sathorn Thani II, 92/52 North Sathorn Road, Bangkok, Thailand 10500</t>
  </si>
  <si>
    <t>www.asiapacificalliance.org</t>
  </si>
  <si>
    <t>kabir@asiapacificalliance.org</t>
  </si>
  <si>
    <t xml:space="preserve">Improved sexual and reproductive health services and supplies in developing countries, with a focus in Asia and the Pacific
• An enhanced environment supporting sexual and reproductive health and rights programmes and policies in Asia and the Pacific
</t>
  </si>
  <si>
    <t xml:space="preserve">APA’s advocacy activities aim to improve policies and mobilise resources for SRHR programmes in developing countries: 
- National and regional advocacy: APA supports national advocacy campaigns in the region, targeting donors to increase resources for SRHR. APA provides grants to its members to encourage strategic and targeted campaigns to increase resources and improve donor policies. Current advocacy work focuses on established and emerging donor countries in Asia and the Pacific.
- Capacity building and regional networking: APA provides opportunities for its members to network and collaborate. By working together, APA members make a greater impact than they can individually. APA convenes annual meetings of its members and other stakeholders to
facilitate dialogue, discuss regional trends and priorities, and enhance advocacy strategies to increase civil society participation. APA organises training courses and workshops to increase capacity in advocacy.
- Supporting research: APA supports evidence-based research in order to strengthen regional advocacy work. Advocacy work is more effective and powerful when it is supported by reliable data.
- Advocacy at global level: Through meaningful participation in international conferences and other events, APA helps give Asia-Pacific SRHR voices more prominence, and ensures that global arenas pay attention to regionally-determined priorities.
</t>
  </si>
  <si>
    <t>Kabir Singh</t>
  </si>
  <si>
    <t>18th Floor, Sathorn Thani II, 92/52 North Sathorn Road, Bangkok 10500</t>
  </si>
  <si>
    <t>Kabir Singh is a public health professional with fifteen years of regional sexual and reproductive health and rights (SRHR) experience in advocacy, programme management, capacity building, monitoring and evaluation, strategic analysis, knowledge management and donor relations.</t>
  </si>
  <si>
    <t xml:space="preserve">In January 2015, I participated in the ‘Global CSO meeting Beyond 2014 and Post 2015’ meeting organized by UNFPA to strategize on taking forward the ICPD Beyond 2014 review process outcomes, ensuring integration into the post 2015 agenda; this included in particular through the means of implementation and a responsive monitoring and evaluation framework. 
At the Economic and Social Commission in Asia Pacific (ESCAP), APA served on the Civil Society Steering Committee for the Asia Pacific Intergovernmental Meeting on HIV in 2015. APA has also actively participated as a Civil Society Observer in regional intergovernmental post-2015 meetings, including the inaugural Asia Pacific Forum on Sustainable Development and Regional Consultation on Accountability for the Post-2015 Development Agenda. 
I also participated in the third post-2015 intergovernmental negotiations that were held from 23-27 March at UN Headquarters in New York, and focused on Targets and the Sustainable Development Goals (SDGs). 
APA is also a regional coordinating committee member of a ‘Civil Society Platform to Promote Sexual and Reproductive Health and Rights Beyond 2015’, which has over 2000 member-organisations worldwide. 
</t>
  </si>
  <si>
    <t>APA members are highly credible organisations working at the national, regional and international levels with strategic cross-sectoral partnerships and well-established working relationships with the national Governments. APA members and partners include Marie Stopes International, Burnet Institute, International Planned Parenthood Federation, Asian Forum for Parliamentarians in Population and Development as well as regional donor agencies such as the Japanese International Cooperation Agency and New Zealand Aid. 
APA has worked collaboratively with other civil society actors in a number of decision making processes, including at ICPD, Beijing and Post-2015, with the aim of promoting and effecting positive policy developments. In the last two years, APA served on the Civil Society Steering Committee for the 6th Asian Pacific Population Conference (APPC) and the Asia Pacific Intergovernmental Meeting on HIV. APA is also a regional coordinating committee member of a ‘Civil Society Platform to Promote Sexual and Reproductive Health and Rights Beyond 2015’, which has over 2000 member-organisations worldwide</t>
  </si>
  <si>
    <t>Country</t>
  </si>
  <si>
    <t>Lani Eugenia</t>
  </si>
  <si>
    <t>eugenia.aromatica@gmail.com; puantani.desa@gmail.com</t>
  </si>
  <si>
    <t>Email</t>
  </si>
  <si>
    <t>Taiwan</t>
  </si>
  <si>
    <t>Lao PDR</t>
  </si>
  <si>
    <t>Women's Aid Organisation</t>
  </si>
  <si>
    <t>dhital.nirmala@gmail.com</t>
  </si>
  <si>
    <t>faridaakhter.ubinig@gmail.com</t>
  </si>
  <si>
    <t>ivyjosiah@gmail.com</t>
  </si>
  <si>
    <t>mission@migrants.net</t>
  </si>
  <si>
    <t>Kabita Gautam</t>
  </si>
  <si>
    <t>kabitagautam1@gmail.com</t>
  </si>
  <si>
    <t xml:space="preserve">Farmers Constituency </t>
  </si>
  <si>
    <t xml:space="preserve">Fisherfolks Constituency </t>
  </si>
  <si>
    <t>Name of Organizations</t>
  </si>
  <si>
    <t>Abbreviation of the Organizations</t>
  </si>
  <si>
    <t>Sub Region</t>
  </si>
  <si>
    <t>Type of Organization</t>
  </si>
  <si>
    <t>Primary Constituency</t>
  </si>
  <si>
    <t>Specialised Thematic &amp; Issue Cluster Expertise</t>
  </si>
  <si>
    <t>Geographical Scope of the Organization</t>
  </si>
  <si>
    <t>UN Consultative Status</t>
  </si>
  <si>
    <t>Previous engagement with the UN / participation in UN meetings</t>
  </si>
  <si>
    <t>Main Objectives of the Organization</t>
  </si>
  <si>
    <t>Brief Introduction of the Organization</t>
  </si>
  <si>
    <t>Official Address of the Organization</t>
  </si>
  <si>
    <t>Official Website of the Organization / Blogs of the Organization</t>
  </si>
  <si>
    <t>Official Email</t>
  </si>
  <si>
    <t>Official Telephone</t>
  </si>
  <si>
    <t>Official Fax</t>
  </si>
  <si>
    <t>Focus/ Target of the Organization</t>
  </si>
  <si>
    <t>Main Activities of the Organization</t>
  </si>
  <si>
    <t>Full Name</t>
  </si>
  <si>
    <t>Gender</t>
  </si>
  <si>
    <t>Age Group</t>
  </si>
  <si>
    <t>Address</t>
  </si>
  <si>
    <t>Telephone</t>
  </si>
  <si>
    <t>Fax</t>
  </si>
  <si>
    <t>Brief Introduction of Representative</t>
  </si>
  <si>
    <t>Previous experience participating in UN Meetings / Contributions to UN Activities</t>
  </si>
  <si>
    <t>Possible contributions to Regions CSO Engagement with the UN System</t>
  </si>
  <si>
    <t>Subscribe to our mailing list</t>
  </si>
  <si>
    <t>Please click to read AP-RCEM joint statement</t>
  </si>
  <si>
    <t xml:space="preserve">Migrants Constituency </t>
  </si>
  <si>
    <t xml:space="preserve">LGBTIQ Constituency </t>
  </si>
  <si>
    <t xml:space="preserve">Local Authorities Constituency </t>
  </si>
  <si>
    <t xml:space="preserve">NGO Constituency </t>
  </si>
  <si>
    <t xml:space="preserve">Older People Constituency </t>
  </si>
  <si>
    <t xml:space="preserve">People Affected by Conflict and Disasters Constituency </t>
  </si>
  <si>
    <t xml:space="preserve">Persons with Disabilities Constituency </t>
  </si>
  <si>
    <t xml:space="preserve">Science and Technology Constituency </t>
  </si>
  <si>
    <t xml:space="preserve">Small and Medium Enterprises Constituency </t>
  </si>
  <si>
    <t xml:space="preserve">Trade Union and Workers Constituency </t>
  </si>
  <si>
    <t xml:space="preserve">Urban Poor Constituency </t>
  </si>
  <si>
    <t xml:space="preserve">Women Constituency </t>
  </si>
  <si>
    <t xml:space="preserve">Youth, Children and Adolescents Constituency </t>
  </si>
  <si>
    <t>Zo Indigenous Forum</t>
  </si>
  <si>
    <t>ZIF</t>
  </si>
  <si>
    <t>Poverty Eradication, Food Security and Nutrition/ Sustainable Agriculture, Water and Sanitation, Sustained and Inclusive Economies, Sustainable Development Financing, Human Rights, Climate Change, Disaster Risk Reduction, Forests and Biodiversity, Gender Equality and Women's Rights, Rule of Law and Governance</t>
  </si>
  <si>
    <t>UN Permanent Forum on Indigenous Issues
Expert Mechanism on the Rights of the Indigenous Peoples
Human Rights Council
Universal Periodic Review
Committee on the Rights of the Child
Session on Business and Human Rights</t>
  </si>
  <si>
    <t>The key objectives of the organization is to promote indigenous peoples self determined rights and development over their land, resource and territory for conservation and management of natural environment with due respect of human rights based approach to development and also further to strengthen the solidarity of Indigenous and Tribal peoples against all forms of colonization and State repression.</t>
  </si>
  <si>
    <t xml:space="preserve">Zo Indigenous Forum (ZIF) is a human rights-based indigenous people’s organization founded in 2009 in Mizoram, Northeast India. Its main objective is for the protection of and promotion of human rights, in particular to the social, economic and cultural rights of Zo indigenous peoples. Its activities include awareness raising and education on human rights, promotion of traditional knowledge including campaign for the recognition of indigenous language rights, campaign and advocacy to combat child labor and trafficking, empowerment of women, children and youth, management of natural resources etc.
The organization’s mission is to provide quality and informed support to grass roots and community based groups and organizations on development issues, civil society and democratic participation for sustainable development based on respect of human rights, equity and justic, valuing the strength and role of women, children and young peoples.
</t>
  </si>
  <si>
    <t>C/O MZP Pisa Pui, Treasury Square, Aizawl, Mizoram, India</t>
  </si>
  <si>
    <t>www.zoindigenous.blogspot.com</t>
  </si>
  <si>
    <t>zoindigenous@gmail.com</t>
  </si>
  <si>
    <t>0389-2328660</t>
  </si>
  <si>
    <t>0389-2300492</t>
  </si>
  <si>
    <t xml:space="preserve">The main focus of ZIF is to provide quality and informed support to grass roots and community based groups and organizations on development issues, civil society and democratic participation for sustainable development based on respect of human rights, equity and justic, valuing the strength and role of women, children and young peoples.
</t>
  </si>
  <si>
    <t>The main activities of ZIF is building the capacity of grassroots leaders and communities in order to realize their human rights</t>
  </si>
  <si>
    <t>Chhakchhuak Lalremruata</t>
  </si>
  <si>
    <t>Republic Vengthlang, Mual veng Section, Near Republic Vengthlang YMA Hall, Aizawl, Mizoram, India</t>
  </si>
  <si>
    <t>remamizo@gmail.com</t>
  </si>
  <si>
    <t xml:space="preserve">C. Lalremruata is the Director of Zo Indigenous Forum, an indigenous peoples’ organization founded in 2009 in Mizoram, Northeast India. He led numerous advocacy campaigns and activities that helped increase the promotion and protection of human rights among the indigenous peoples. He advocates for the rights of indigenous peoples in India at the local, national, regional and international level United Nations. 
</t>
  </si>
  <si>
    <t xml:space="preserve">Attended 
UN Permanent Forum on Indigenous Issues (2013, 2015)
27th Human Rights Council, 
United Nations Forum on Business and Human Rights 2014
UN Committe on the Rights of the Child 66 Session
CBD COP 2012
</t>
  </si>
  <si>
    <t>Poverty Eradication, Sustained and Inclusive Economies, Human Rights, Climate Change, Disaster Risk Reduction, Forests and Biodiversity, Rule of Law and Governance</t>
  </si>
  <si>
    <t>Having experience on engaging the UN and its mechanism, working together with other members and experts can contribute on drafting papers, advocacy and lobbying.</t>
  </si>
  <si>
    <t>BIKANER MEDICAL RELIEF SOCIETy</t>
  </si>
  <si>
    <t>BMRS</t>
  </si>
  <si>
    <t>Water and Sanitation, Youth, Education and Culture, Health and Population Dynamics, Human Rights</t>
  </si>
  <si>
    <t>BMRS working with National Aids Control Organization for IDU people in Bikaner District. BMRS also working with Department of Medical &amp; Health, Govt. of Rajasthan.</t>
  </si>
  <si>
    <t xml:space="preserve">OBJECTIVES:
1. Distribution of medicines on reasonable price.
2. Distribution of free medicine to poor and needy
people.
3. Provide rweferra transportation to patients.
4. Organizing medical camps at remot area.
5. Assisting in natural calamities like earthquakes.
6. Assisting in other social activites.
7. Providing free health checkup facilities to poor 
needy people.
8. Organizing camps for complicated amd non
qurable diseases and providing assistance to poor 
suffering from these diseases.
9. Assisting in various scheme of Central Govt.,
State Govt. CAPART and also various schemes 
of foreign countries.
10. Providing training of education, medical, teeny
industries and other activities including income
generating activities to people of Schedule
caste, Schedule Tribe, OBC and other peoples
and also helping environement protection by 
plantation.
11. Training, employment and sports for welfare of
physically disabled and all activites which
details physically disabled welfare.
12. To fulfill demand of employ in various
Govt./Non. Govt. institution and work in the
selection of required department by
institute/organization. To work like a
placement agency.
13. To start work in environment field like planting 
protection of forest. 
14. To advertise in the field of customer awareness campaign, selection of applicant and customer awareness.
15. To establish and preservation of mother
home ,Child home &amp; Old age home.
16. Under than National Health &amp; Research
,Establish Rehebilitation Center &amp; Reestablish
Center ,Mother &amp; Child Welfare Center and
operate them by the help and Co-Operateion of
social welfare and other related department.
17. To Establishment of Primary /Secondary / Higher and Technical Educational Institute or Colleges at various level in Rajasthan and other states.
</t>
  </si>
  <si>
    <t xml:space="preserve">Organization is being worked TI project with core groups since 2011 and number of site is 5 in the district i.e. Bikaner, Lalgad(Bikaner) lunkaransar, Napasar,Desnok blocks. HRGs were not aware about HIV/ADIS, who HRGs not talk about HIV/AIDS. Organization established a STD Clinic &amp; ICTC for health check up and HIV test. It is given to related health services of HRGs under TI project.
Through HIV prevention and outreach this project given to related services. Now HRGs are not only aware but also help us fully. We make pamphlets, folders, booklets, brochure etc. easy to understand about HIV/AIDS for HRGs. Starting the project very myths and discrimination about HIV/AIDS of HRGs due lack of awareness but now HRGs are fully awareness. he is examined their self health time to time. he is proper use of condom for safe sex &amp; safe inject. Safe inject is the main objective of the project .
Organization is working through various activities under TI project and made to advantage of HRGs to these activities that have to do each type activities in TI project. This is dedicated to HRGs 
• Enabling management
• Event management
• Audio visual presentation
• Distribution of pamphlets, folders, hand bill etc.
• Demonstrations
• One to one interaction
• One to group interaction
• Focus Group discussions
• Regular contact drives
• Stakeholder meetings
• Refer to ICTC and STD clinic and Counseling for BCC and their self Health Check up 
• Peers and client orientations
• Health Check up camp
• Condom demonstration and distribution
• Linkage with available services like ICTC, T.B. clinic, Condom depot, STD clinic, DIC, Nearest PHC, CHC and Sub center etc.
• Needle &amp; Syringe distribution &amp; collation
• Abscess Management
• Awareness program i.e, training program, distribution of folder, pamphlets to high risk population.
HIV Scenario in the state/district:-
Bikaner is known as “B” category district in Rajasthan, during the HIV survey it was found that the provenance rate is high so it declared as “B” category district. 
Organizational Analysis (Maximum one Page- a brief description about NGO)
Non Government Organization Bikaner Medical Relief Society (BMRS) is running various types of activities with various department and ministries in Bikaner region for welfare of society through organizing various need based activities in rural and urban slum area. The organization have democratic environment with in and around the society and it works for community development under the monitoring of the management committee having well educated, well reputed, hard working and devoted members. The organization has good reputation, credibility and relations with the Community leaders, Religious leaders, PRIs, administration and health service providers in the district. The organization is also running Urban Slum Dispensary in Bikaner situated at Sarvodya Basti Bikaner and Ketri House Jaipur. 
The founder of the organization was not an individual the credit of foundation goes to the group of person having same interest of welfare. Now all decisions are being taken by the management committee duly elected in a democratic manner and approved by competent authority. 
a) Vision: - The vision of the society is to provide qualitative services and make the society aware and capable to access services in remote outreached and slum areas of rural as well as urban areas for overall. 
b) Mission: - The organization thinks that there are so many lacking in the system and due to that there is a gap between service providers and community so that basic facilities like health and education are not being prevailed properly by the society. Organization is committed to fill such gaps, generation of demand for qualitative services, enhancement of awareness level among the society through adopting usual methodologies for action.
c) Geographical area of operation: -BMRS have state level status . Organisation is well aware about the slum area of Bikaner &amp; Jaipur urban area and have good rapport with beneficiaries, Local community leaders, Local religious leaders, PRIs, Administration and health service providers.
Sectors/ issues working on:
1. Health
• Operationalizing Urban Slum Dispensary under NRHM in Bikaner &amp; Khetri House jaipur.
• Preparation of District Action Plan under NRHM.
• HIV/AIDS, TI Project as well as awareness program.
• Health Checkup Camps in remote area and slum areas.
• Organization has conducted Family planning Camp 
• In the Hemophilia We are Organized Awernance camp , Blood Donation Camp , Regional Camp, phiyhyotherphy Camp 
2. Education : Organisation has conducted Mobile Repairing Training.
ASHA Training camp 
3. Development : Nav Jeevan Yogna Training Camp 
Child labour survey .
Work On Voter Awernance 
Kansha Cluster Survey 
Leather sandals AND Cluster survey 
Available Drinking Water for Fodder livestock and may be Tree plantation also on time .
</t>
  </si>
  <si>
    <t>556,VISHVKARMA MARG, RANI SATI NAGAR, AJMER ROAD,JAIPUR</t>
  </si>
  <si>
    <t>www.bmrsngo.org</t>
  </si>
  <si>
    <t>bmrsngo@gmail.com</t>
  </si>
  <si>
    <t xml:space="preserve">Brief Description about Project Area:-
Organization is being worked TI project with core groups since 2011 and number of site is 5 in the district i.e. Bikaner, Lalgad(Bikaner) lunkaransar, Napasar,Desnok blocks. HRGs were not aware about HIV/ADIS, who HRGs not talk about HIV/AIDS. Organization established a STD Clinic &amp; ICTC for health check up and HIV test. It is given to related health services of HRGs under TI project.
Through HIV prevention and outreach this project given to related services. Now HRGs are not only aware but also help us fully. We make pamphlets, folders, booklets, brochure etc. easy to understand about HIV/AIDS for HRGs. Starting the project very myths and discrimination about HIV/AIDS of HRGs due lack of awareness but now HRGs are fully awareness. he is examined their self health time to time. he is proper use of condom for safe sex &amp; safe inject. Safe inject is the main objective of the project .
Organization is working through various activities under TI project and made to advantage of HRGs to these activities that have to do each type activities in TI project. This is dedicated to HRGs 
• Enabling management
• Event management
• Audio visual presentation
• Distribution of pamphlets, folders, hand bill etc.
• Demonstrations
• One to one interaction
• One to group interaction
• Focus Group discussions
• Regular contact drives
• Stakeholder meetings
• Refer to ICTC and STD clinic and Counseling for BCC and their self Health Check up 
• Peers and client orientations
• Health Check up camp
• Condom demonstration and distribution
• Linkage with available services like ICTC, T.B. clinic, Condom depot, STD clinic, DIC, Nearest PHC, CHC and Sub center etc.
• Needle &amp; Syringe distribution &amp; collation
• Abscess Management
• Awareness program i.e, training program, distribution of folder, pamphlets to high risk population.
HIV Scenario in the state/district:-
Bikaner is known as “B” category district in Rajasthan, during the HIV survey it was found that the provenance rate is high so it declared as “B” category district. 
BMRS is working with HRG community since march 2011. We are following the NACO and RSACS guideline and directions which we received time to time and all activities were self directed by basic theme of TI Project and NACP-III. Organization think that peer educator is the prominent primary stakeholder who can improve the quality of work and make the project successful in all manner, so the organization put all efforts to enhance the knowledge level and commitment of peer educator Regard with Targeted Project.
</t>
  </si>
  <si>
    <t xml:space="preserve">1- Runing T.I.(IDU) Project at Bikaner with Financial Help with NACO, Govt of India
2- Urban RCH Center with Fiancial Help with Govt. of Rajasthan
3- IEC Activities 
4- Tabbaco Control Programme with GoR
</t>
  </si>
  <si>
    <t>SARITA PAREEK</t>
  </si>
  <si>
    <t>556, VISHAVKARMA MARG, RANI SATI NAGAR, AJMER ROAD, JAIPUR</t>
  </si>
  <si>
    <t>Ms. Sarita Pareek is dynamic and well educated lady. She is working with development sector since 2001 . she is always ready for social activities in everyu field with dedication. She is actively participantin each moments.</t>
  </si>
  <si>
    <t>Poverty Eradication, Water and Sanitation, Employment, Decent Work and Social Protection, Youth, Education and Culture, Health and Population Dynamics, Global Partnership for Achieving Sustainable Development, Human Rights, Gender Equality and Women's Rights</t>
  </si>
  <si>
    <t>IN Rajasthan Actively Implentation all plans and get effective result due to have much experience.</t>
  </si>
  <si>
    <t>Rural Initiatives in Sustainability &amp; Empowerment</t>
  </si>
  <si>
    <t>RISE</t>
  </si>
  <si>
    <t>Poverty Eradication, Food Security and Nutrition/ Sustainable Agriculture, Desertification, Land Degradation and Drought, Human Rights, Forests and Biodiversity, Rule of Law and Governance</t>
  </si>
  <si>
    <t>Participated in Prep com and UNGAS on Children</t>
  </si>
  <si>
    <t xml:space="preserve">• To empower the disadvantaged sections of the society through awareness among community, intermediary and policy making level.
• To strengthen the capacity of partner CBOs and NGOs to manage and sustain the development initiatives.
• To strengthen the capacity of Community activists so that they play their role as agents of change in their communities for promotion and protection of Human Rights, Tolerance and Pluralism.
</t>
  </si>
  <si>
    <t xml:space="preserve">RISE stands for Rural Initiatives in Sustainability and Empowerment
RISE is Non for Profit, Public Interest Organization working in the North West Frontier Province of Pakistan. RISE focuses on developing capacity of the community activists so that they can play an active role in their society as Agents of Change for empowerment of the disadvantaged sections of the Society and sustain the initiatives of Development, Human Rights, Equality, Equity, Constitutionalism and Democracy
</t>
  </si>
  <si>
    <t>Ismail House, Malkandher, Behind Askari-6, Nasar Bagh Road, Peshawar, Pakistan</t>
  </si>
  <si>
    <t xml:space="preserve">www.rise-pk.webs.com </t>
  </si>
  <si>
    <t>rise.pk@live.com</t>
  </si>
  <si>
    <t xml:space="preserve">o Training 
o Community Based Research.
o Net Working
o Promotion of Dialogue
</t>
  </si>
  <si>
    <t xml:space="preserve">Activities:
- Promotion of dialogue on critical issues among stakeholders i.e. Community and Government.
- Providing training to community activists in the following fields:
i. Women Skill Building Program
ii. Micro Entrepreneurship and Skill Building for women
iii. Health Education for women
iv. Elimination of violence against women with a focus on honor killing.
v. Human Rights Program
vi. Integration of Children with disabilities
vii. Peace, Non-violence, Tolerance, Disarmament and Pluralism
viii. Organizing people Assemblies on Devolution of Power
</t>
  </si>
  <si>
    <t>Prof.M.Ismail</t>
  </si>
  <si>
    <t>House # 21, Street # 4, Block-F, Soan Garden, Islamabad, Pakistan</t>
  </si>
  <si>
    <t>prof.m.ismail@gmail.com</t>
  </si>
  <si>
    <t>Mohammad Ismail, Master in Education (Pakistan) and Certificate in Conflict Transformation across Cultures from SIT Brattleboro VT (USA), working for promotion and Protection of Human Rights, Good Governance and Peace in the Khyber Pakhtunkhwa the North Western Province of Pakistan.. Developed Manuals and facilitated the trainings on Peace, Non-violence, Tolerance and Pluralism for young activists to strengthen their capacities so that they can work as agents of change in combating Religious Extremism and Militancy. Conducted community based researches on Child Rights and Women Rights issues in the Khyber Pakhtunkhwa the North Western Province of Pakistan. Playing active role in the civil Society Organizations networks for creating conducive working environment for non for profit sector, promoting Human Rights, peoples’ Rights, good governance through pluralism and dialogue on different social, economic and political issues in the Country from the platform of Pakistan NGOs Forum. Attended Special Session of United Nations General Assembly in 2001 in New York . Presented paper on, “Evidence on honor killings in NWFP Pakistan” at 2004 Wellesley Centers for Women International Research &amp; Action Conference, Innovations in Understanding Violence Against Women, Wellesley, MA, USA. April 25-28, 2004. Presented paper on “Kashmir Conflict Resolution” in the Conference organized by International Kashmir Alliance” in Brussels (13-14 September 2005). Presented Research on Women Empowerment and Local Government System in Pakistan in the 3rd International Conference on Women and Politics in Asia (24-25 November 2005 Islamabad).</t>
  </si>
  <si>
    <t>Participated in Prep Com and United National General Assembly Special Session on Children during 2000 and 2001</t>
  </si>
  <si>
    <t>Poverty Eradication, Food Security and Nutrition/ Sustainable Agriculture, Human Rights, Forests and Biodiversity, Conflict Prevention, Post Conflict Peace Building and the Promotion of Durable Peace, Rule of Law and Governance</t>
  </si>
  <si>
    <t>Networking , Advocacy,, Capacity Building</t>
  </si>
  <si>
    <t>Migrante International</t>
  </si>
  <si>
    <t>Poverty Eradication, Employment, Decent Work and Social Protection, Human Rights, Climate Change, Gender Equality and Women's Rights</t>
  </si>
  <si>
    <t xml:space="preserve">n/a
</t>
  </si>
  <si>
    <t>Promote and defend migrant workers rights, work for the end to the labor export policy of government</t>
  </si>
  <si>
    <t>Mi is an alliance of Filipino migrant organizations around the word whose core programs are advocacy work, organizing, rights andwwelfare and a and research.</t>
  </si>
  <si>
    <t>45 Cambridge St, Cubao, Quezon City Philippines</t>
  </si>
  <si>
    <t>www.migranteinternational.org</t>
  </si>
  <si>
    <t>Migrayahoo.com.ph</t>
  </si>
  <si>
    <t>632-9114910</t>
  </si>
  <si>
    <t>Migrants’ rights and its promotion</t>
  </si>
  <si>
    <t>Rina Anastacio</t>
  </si>
  <si>
    <t>rina.anastacio@gmail.com</t>
  </si>
  <si>
    <t>I am the Vice Chairperson of Migrante International</t>
  </si>
  <si>
    <t>Submission of shadow report re UN Convention on Migrants Rights, submission of report to the UPR, sent position paper on the death penalty and migrant workers</t>
  </si>
  <si>
    <t>Poverty Eradication, Employment, Decent Work and Social Protection, Human Rights, Gender Equality and Women's Rights</t>
  </si>
  <si>
    <t>Submission of report</t>
  </si>
  <si>
    <t>Philippine Development Initiatives and Assistance for the Rural Sectors, Inc.</t>
  </si>
  <si>
    <t>PDIARS</t>
  </si>
  <si>
    <t>Philipines</t>
  </si>
  <si>
    <t>Food Security and Nutrition/ Sustainable Agriculture, Employment, Decent Work and Social Protection, Macroeconomic Policies, Human Rights, Climate Change, Gender Equality and Women's Rights</t>
  </si>
  <si>
    <t xml:space="preserve">Philippine Development Initiatives and Assistance for the Rural Sectors (PDIARS) is a research institution focused on improving the socio-economic conditions of the Philippine rural sectors – farmers, peasant women and fisherfolks. 
We conduct timely and relevant studies on the condition of the country’s rural sectors. We also provide capacity building programs to assist the rural poor in their actions for poverty alleviation and actions for achievement of social justice.
We envision a country with empowered rural poor men and women working toward the achievement of genuine agrarian reform through helping them strengthen their struggles, collective action and initiatives. 
</t>
  </si>
  <si>
    <t xml:space="preserve">PDIARS was established in 2012 to primarily address the research and documentation needs of the exploited and oppressed rural sectors in the Philippines. 
By providing studies and serving as information source, PDIARS aims to assist the rural sectors in their collective efforts to achieve social justice. 
</t>
  </si>
  <si>
    <t>2nd Floor, 80A Mapang-akit St., Brgy. Central, Quezon City</t>
  </si>
  <si>
    <t>(under construction)</t>
  </si>
  <si>
    <t>pdiars2012@gmail.com</t>
  </si>
  <si>
    <t>(63) 9223982</t>
  </si>
  <si>
    <t>Marginalized rural sectors such as farmers, peasant women and fisher folks.</t>
  </si>
  <si>
    <t>As a research institution, we conduct timely studies on agricultural and agrarian reform concerns. These studies and publications aim to help farmers and other rural people by providing them tools of information for their campaigns and struggles. 
Alongside these, we also conduct capacity building trainings to help them define and stregthen their actions.</t>
  </si>
  <si>
    <t>Amihan Euza Mabalay</t>
  </si>
  <si>
    <t>AA1 202 Hardin ng Rosas, Pook Aguinaldo, UP Campus, Diliman</t>
  </si>
  <si>
    <t>hilagangamihan@gmail.com</t>
  </si>
  <si>
    <t>A writer and researcher who has broad experience in the field of political economy especially agrarian reform, and environment (ie climate change). She spent most of her career as a legislative staff and researcher.</t>
  </si>
  <si>
    <t>Can contribute to discussions on agriculture, agrarian reform and sustainable development from the Philippine underdevelopment perspective</t>
  </si>
  <si>
    <t>Bangladesh Apparels Workers Federation</t>
  </si>
  <si>
    <t>BAWF</t>
  </si>
  <si>
    <t xml:space="preserve">• Awareness with regard to trdae union, human &amp; fundamental rights.
• To provide Advocacy service, legal support to the working people.
• To organize the unorganized workers of formal &amp; informal sector.
• To under take programmed on women development &amp; gender issues.
• To under take programmed on occupational safety &amp; health.
• To protcet workers from any kinds abuse.
• To provide Health, Maternity, Child care, Family plainning &amp; HIVIAID
</t>
  </si>
  <si>
    <t>Bangladesh Appraels Workers Federation-BAWF is a Independent Trade Union Federation. This Organization are fighting against any type of exploitation to the RMG Workers in Bangladesh. Also estabilished the existing Labour Law &amp; Rules in real senes for the workers. This organization Affilited with IndusrtiAll Global Union.</t>
  </si>
  <si>
    <t>House#23(3rd Floor), Road#08, Block#A, Mirpur#12, Pallabi, Dhaka-1216, Bangladesh.</t>
  </si>
  <si>
    <t>bawf93@gmail.com</t>
  </si>
  <si>
    <t>+88 02 9011627</t>
  </si>
  <si>
    <t>Right to Organized, Formed a Trade Union &amp; CBA. The provision of the basic necessities of life including food, clothing, shelter, education &amp; medical care.The right to guaranteed employment at a resonable wages having regard s to die quality worker.To work for establishing all democratic right for the workers.</t>
  </si>
  <si>
    <t>Ms. Tahmina Rahman</t>
  </si>
  <si>
    <t>+88 01818080989</t>
  </si>
  <si>
    <t xml:space="preserve">General Secretary
• To maintain the all adminstrative work in BAWF.
</t>
  </si>
  <si>
    <t>Shakti Milan Samaj</t>
  </si>
  <si>
    <t>SMS</t>
  </si>
  <si>
    <t>Poverty Eradication, Employment, Decent Work and Social Protection, Youth, Education and Culture, Health and Population Dynamics, Sustainable Development Financing, Means of Implementation, Human Rights, Gender Equality and Women's Rights</t>
  </si>
  <si>
    <t xml:space="preserve">1. To raise awareness, to change negative attitude of people towards women and their living with HIV and AIDS and reduce the risk of HIV infection among women and children.
2. To reduce stigma and discrimination among women and their children living with HIV and AIDS.
3. To ensure access to treatment and provide care and support for women and children living with HIV and AIDS.
4. To empower women living with HIV and AIDS with information about their rights including their rights to access and have full control over economic resources.
</t>
  </si>
  <si>
    <t xml:space="preserve">Shakti Milan Samaj (SMS) is a non- governmental organization of women living with HIV and AIDS and we have been working for the empowerment of the women and children infected and affected by HIV. This organization was established in 2003 AD. Since then this organization has been working for the HIV positive women with regards to their empowerment, support and their rights. The HIV positive survivors do not have a platform to speak up for their rights, and providing a platform to such women is one of the objectives of Shakti Milan Samaj. 
</t>
  </si>
  <si>
    <t>Dhumbarahi – 4, Kathmandu</t>
  </si>
  <si>
    <t>www.shaktimilan.org.np</t>
  </si>
  <si>
    <t>Shaktimilan@gmail.com</t>
  </si>
  <si>
    <t>977-1-4008564</t>
  </si>
  <si>
    <t>Survivors
PLHIV
CABA
Infected and affected women
Violenced women</t>
  </si>
  <si>
    <t xml:space="preserve">1 Advocacy program
 Interaction, seminar, workshop with stakeholder
 Conduct Campaigns
 Publication of posters, pamphlets and distribution 
 Coordination with media, organizations, policy makers, target groups
 Discussion programmes with stakeholders, vulnerable community, entertainment workers and migrant workers.
 Documentation and publication 
2 Livelihoods
 Orientation, training, interaction and seminar against HIV/AIDS
 Formation of child club
 Peer education training in schools
 Positive thinking training on HIV/AIDS
 Organize drama, concerts and cultural programs
 Sensitization workshops in communities on violence towards women, interrelation between gender discrimination and HIV infection, HIV prevention services like STI, OIs, PMTCT and nutrition. 
 Conduct skill based and income generation program
 Skill enhancement and capacity building training
3. Care and Support:
 maintain and run emergency service centre or hostel for infected women 
 Support in medicine, treatment and in nutrition
 Educational support program for members and affected children
 Counseling service
 Legal support
 Income generation support
 CHBC support
 Referral to hospitals and treatment
</t>
  </si>
  <si>
    <t>Dhumbarahi Ward No: 4, Kathmandu, Nepal</t>
  </si>
  <si>
    <t xml:space="preserve">Capacity Building Program
Objectives –Training of Leadership Forum of HIV infected Women
Achievements – Training on gender, violence and HIV and AIDS, most of the infected women were involved in Organization
</t>
  </si>
  <si>
    <t xml:space="preserve">Strengthening National Network of Women Living with HIV/AIDS: UNODC
</t>
  </si>
  <si>
    <t>Poverty Eradication, Employment, Decent Work and Social Protection, Youth, Education and Culture, Health and Population Dynamics, Human Rights, Gender Equality and Women's Rights</t>
  </si>
  <si>
    <t xml:space="preserve">Emergency Support:
Education and Skill Development
Income Generation: 
Awareness and Advocacy:
Women and Children Inclusion as Cross-Cutting Theme
</t>
  </si>
  <si>
    <t>Shobujer Ovijan Foundation</t>
  </si>
  <si>
    <t>SOF</t>
  </si>
  <si>
    <t>Food Security and Nutrition/ Sustainable Agriculture, Employment, Decent Work and Social Protection, Youth, Education and Culture, Human Rights, Gender Equality and Women's Rights</t>
  </si>
  <si>
    <t xml:space="preserve">Promote &amp; support women in formal and informal job in factories, businesses and self employment
Promote child friendly education and support environment for children’s growth and development
Mobilize public awareness to promote and protect women rights
Promote women empowerment and livelihood through community –based activities &amp; skill training.
</t>
  </si>
  <si>
    <t xml:space="preserve">SHOBUJER OVIJAN FOUNDATION (SOF) is a non-government, non-political women headed organization. Shobujer Ovijan has been drawn from Bengali words meaning Green and Expedition respectively. Together they stand for ‘’expedition of the younger people ‘’ in 2005 a group of young women and men came together and funded SHOBUJER OVIJAN FOUNDATION (SOF) to contribute to the development of poor and disadvantaged women and children. 
Mission: 
SOF endeavors to unleash the potential of disadvantaged working women and their children to succeed in life through providing education, specialized crèche, health care, livelihood skills and community development services. Child and gender development are fundamental to our work.
Vision: 
SOF envisions a society where all children and women enjoy secure, healthy, enlightened lives and responsive environment that promote their social, economic, cultural and moral development.
</t>
  </si>
  <si>
    <t>House #745, Road #08, Baitula Aman Housing Society, Adabor, Dhaka-1207, Bangladesh.</t>
  </si>
  <si>
    <t>www.sofbd.org</t>
  </si>
  <si>
    <t>sb_ovijan2012@yahoo.com</t>
  </si>
  <si>
    <t xml:space="preserve">• Focus: The programming approaches focus on women basic human rights and justice, governance and accountability, institutional strengthening with diversified women leadership, capacity building and skill development, women participation and empowerment in representing local and national level different public forum and local government institution(s).
• Target groups: The disadvantage women and readymade garments (RMG) female wage workers, domestic girls and women wage workers and their dependents living in urban cities and rural areas in Bangladesh. 
</t>
  </si>
  <si>
    <t xml:space="preserve">• Mobilization of female ready made garments (RMG) workers for institutional formation
• Capacity building towards diversified women leadership 
• Capacity building towards women basic rights and justice for the innovation of development 
• Awareness creation on health and safety with reproductive surveillances
• Job placement for disadvantaged women and girls through skill development 
• Functional education and learning on basic rights, justice and services 
• Program campaign and outreach
• Participation and diversified women leadership 
</t>
  </si>
  <si>
    <t>Mahmuda Begum</t>
  </si>
  <si>
    <t>House #745, Road #08, Baitul Aman Housing Society, Adabor, Dhaka-1207, Bangladesh.</t>
  </si>
  <si>
    <t>mahmudabegum206@gmail.com</t>
  </si>
  <si>
    <t xml:space="preserve">My Specialization is being a team leader, trainer, need assessment, training plans, making designs, material development, module development and facilitation.
In program areas I have expertise in facilitating and implementing integrated development programs in various contexts in Bangladesh. Especially I work with garments factories to provide/implement child care centre for workers children, their rights, occupational health &amp; safety, Social audit, reproductive health, formation of worker participation committee (WPC),Centre management committee (CMC) etc. I have had leadership experience for more than 15 years.
My training specialization areas are TOT on Enhancing Training Quality &amp; Facilitation Skills, Participatory Monitoring &amp; Impact Evaluation of Development Programs, TOT on Child to Child Approach, PRA in Project Cycle Management, Women empowerment, Gender and equity development, Water Sanitation &amp; Hygiene Promotion, Early Childhood Development, Caregiver training, Menstrual hygiene and management training, Child rights, Right to Information(RTI), Human rights and Governess ,Training on occupational health &amp; safety.
I have been working in the NGO sector for 20 years as an Interviewer, Trainer, Coordinator, Training coordinator, Manager, consultant, and present time I am the executive director of Shobujer Ovijan Foundation (SOF).
</t>
  </si>
  <si>
    <t>Water and Sanitation, Employment, Decent Work and Social Protection, Youth, Education and Culture, Human Rights, Gender Equality and Women's Rights</t>
  </si>
  <si>
    <t>On behalf of me and my organization I will support the region's CSO Engagement with the UN System. I will attend the meetings, seminars and also help to raise the voice regarding the agendas. I will encourage other leaders and organizations to participate and support the cause. I can also assist the CSO in capacity building different human rights issues through advocacy,training and organisation development etc.</t>
  </si>
  <si>
    <t>Badhan Hijra sangha</t>
  </si>
  <si>
    <t>BHS</t>
  </si>
  <si>
    <t>Human Rights, LGBTIQ Rights, HIV Prevention</t>
  </si>
  <si>
    <t>Social welfare ministry, Bangladesh</t>
  </si>
  <si>
    <t>World AIDS Day observe with UN AIDS in Bangladesh
Consultancy meeting in Bangladesh</t>
  </si>
  <si>
    <t xml:space="preserve">• To establish human rights of Transgender ( hijras )
• To protect violence against Transgender (hijras ) 
• Building networks/alliances 
• Advocacy with national/local level policy makers, lawmakers, political leaders, opinion leaders, religious leaders, professional ledgers, media persons on issues related to objectives
• To establish recognition of Transgender ( hijras) as third gender population 
• To arrange skill development training for alternative livelihood options 
• To address felt needs of Transgender (hijra )population: Shelter, Sanitation, Adult education, Health care &amp; Treatment facilities, and other perceive needs.
• To organize improvement of general health, sexual health, and prevent HIV/AIDS, provide support and care for HIV positive people among Transgender ( hijra) population 
• To establish good governess and practicing democratic norms
</t>
  </si>
  <si>
    <t xml:space="preserve">Badhan Hijra Sangha (BHS) has emerged as a community based organization-comprising Transgender-hijra population of Dhaka city in 2001 with the aim of uniting Transgender-hijra population all around the country, building self-esteem, increasing mutual respect, skills and capacity to address felt need of the hijras mainly shelter, sanitation, education and health care and increasing access to the existing state services as the other do. BHS further aims in advancing the most isolated disadvantaged Hijra (transgender) community through ensuring their human rights. BHS established to create a non-discriminatory society through empowering this third gender community. 
Biological distinction of human being is a universal truth around the world but there is another characteristic of people live beside the general characteristics of people those are deviated from the society and bearing unrecognized human life. This differentiation is presenting them as a having underground water of a society. The ‘Hijra’ (transgender) is the having underground waters of the society those who are coming from the pre- historic raise and falls and through revolution of the society. The transgender peoples are neglected and discriminated in the society in terms of availing their rights and identity. Less accessibility to employment and social activities as well as economics activities are observed by the transgender people. To maintain their basic requirements a numbers of Hijra (transgender) selling their sex and introduce them as a sex worker. They faced tremendous discrimination, injustice and abuse by the various power people to continue their profession and livelihood. They are totally isolated from the general population because different culture, language, values, regulations are existed in the transgender community. Most of the transgender peoples have no earning sources due to their social, religious, cultural restrictions and lack of the capacity of life skills management. They have existed within the social restriction regarding their mobility. They have no civic entitlement like voting rights as third gender. 
Badhan Hijra Sangha acts as a grass root community based organization mainly engaged to mobilize hijra (transgender) in understanding their vulnerabilities and causes, removing structural barriers, building capacity in increasing self-steam and individual and community empowerment, establishing dignity, social justice and rights. 
Goal: 
To establish Hijra’s human rights, dignity and social justice through community mobilization, empowerment, and advocacy on structural change
Objectives:
• To establish human rights of Hijra 
• To arrange legal supports for Hijra’s 
• To establish Hijra’s employment rights
• To protect violence against Hijra 
• Building networks/alliances 
• Advocacy with national/local level policy makers, lawmakers, political leaders, opinion leaders, religious leaders, professional ledgers, media persons on issues related to objectives
• To establish recognition of Hijra as third gender population 
• To arrange skill development training for alternative livelihood options 
• To address felt needs of Hijra population: Shelter, Sanitation, Adult education, Health care &amp; Treatment facilities, and other perceive needs.
• To acquire skills on running the projects 
• To participate in greater movement of establishing Hijra’s rights/human rights
• To organize improvement of general health, sexual health, and prevent HIV/AIDS, provide support and care for HIV positive people among Hijra population 
• To establish good governess and practicing democratic norms.
• To build life skills 
• To organize social and cultural events
</t>
  </si>
  <si>
    <t>Badhan Hijra Sangha, Azahar Plaza (5t floor) Ka- 66/1, Kuril Chowrasta, Vatara, Dhaka – 1229, Bangladesh</t>
  </si>
  <si>
    <t>www.badhanbd.org</t>
  </si>
  <si>
    <t>pinky.badhan@yahoo.com</t>
  </si>
  <si>
    <t>Our mission is to serve Hijra (Transgender) community drawing strength from community experience for livelihood security, recognition as third gender population, human and sexual rights, strengthening capacity for self help, community empowerment, providing economic opportunity, influencing policy decisions related to Hijra(Transgender) population, addressing discrimination and violence against Hijra(Transgender)</t>
  </si>
  <si>
    <t xml:space="preserve">1. Major activities of the program were create a supportive environment for STI and HIV prevention through social mobilization
2. Capacity building
3. Promote risk elimination and reduction
4. Provide VCT and counseling services
5. Create awareness for TB diagnosis
6. Strengthen referral network and increase knowledge. 
7. Behavior change communication through Peer education
8. One to one &amp; group education session
9. Condom promotion
10. STI &amp; general health service including referral
11. VCT service
12. TB Sputum collection &amp; referral service
13. Training on advocacy and human rights
14. Networking with different GO/NGO and stake holders and formed alliance with like minded organization and alternative life skill training for the transgender community were the focused services under this project.
15. Training on Leadership, Governess and Organizational development, Administrative and Financial Management 
16. Workshop with Employer, Social Safetinity, Micro-credit Organization, Vocational and other Training Institute/Organizations, Social Welfare, DC, DYD, Fisheries, Education, BRDB, &amp; Others 
17. Providing supplementary income generation services for Transgender/Hijra &amp; MSWs 
18. Training on Human Rights, Gender &amp; HIV AIDS for BHADAN member
19. Orientation Session with Local Elites, Ward Commissioner, House Owner, Imam, Journalist, Pharmacy, Shopkeepers, Teacher on Social and Legal Rights of Transgender and HIV AIDS.
20. Orientation session with students of class IX &amp; X. , Youth Club.
</t>
  </si>
  <si>
    <t>Md. Abu Sayed</t>
  </si>
  <si>
    <t>Badhan Hijra Sangha, Azahar Plaza ( 5th floor) Ka- 66/1, Kuril Chowrasta, Vatara, Dhaka – 1229, Bangladesh</t>
  </si>
  <si>
    <t>masayed.raj@gmail.com</t>
  </si>
  <si>
    <t xml:space="preserve">Mr. Md. Abu Sayed. He has been working since 2007 with this organization and playing a vital role of TEAM leader successfully. He has completed M. S.S (Masters of Social Work ). He is dedicated for transgender community. He also own this community sincerely.
He is working under link up project focused on sexual reproductive health and rights (SRHR) and HIV/AIDS/STI prevention &amp; Human rights program.
He has around 10 years working experience on HIV/AIDS/STI prevention program, SRHR (Sexual Reproductive Health &amp; Rights) along with Human right for marginalized people with Marie Stopes Clinic with the support of UNICEF, Bandhu Social Welfare Society (BSWS) with the support of FHI/USAID and HASAB with the support of HASAB/MJF (Manusher Jonno Foundation).
During the period he had scope to contribute into the area of Social Mobilization, formation of CBO, CBO Platform, Empowerment, Human Rights and Capacity Building. Further contributes in Monitoring and evaluation, project planning, implementation, budget management and active involvement in capacity building, liaison and networking activities with various stakeholders
He has received different training in-term of smooth operation of program i.e. project management, Human rights , Leadership, Advocacy &amp; Communication, report writing, etc. He has computer skill on Ms. Word, Excel, PowerPoint and Internet-Browsing.
</t>
  </si>
  <si>
    <t>He attended and participated in national level meeting in Bangladesh in various time from BHS</t>
  </si>
  <si>
    <t>Global Partnership for Achieving Sustainable Development, Human Rights, LGBTIQ Rights, HIV and AIDS prevention</t>
  </si>
  <si>
    <t xml:space="preserve">Multimedia /poster paper presentation on behalf of BHS
Contribute on Group discussion
Decision making on issue
Voluntarily activities
</t>
  </si>
  <si>
    <t>PEOPLES ACTION FOR SOCIAL SERVICE</t>
  </si>
  <si>
    <t>PASS</t>
  </si>
  <si>
    <t>Water and Sanitation, Health and Population Dynamics, Means of Implementation, Climate Change, Gender Equality and Women's Rights</t>
  </si>
  <si>
    <t>UNGASS ACCREDITATION meetings</t>
  </si>
  <si>
    <t>As per United Nations General Assembly Scientific Session on AIDS (UNGASS) invitation I attended the session on 2008 and 2010 and contributed the HIV/AIDS scenario in coincidence MDG. In 2013 I attended United Nations Conference on Least Development Countries (UNLDC) in Istambul - Turkey and contributed their review &amp; replans deliberations. 
Updating all the Global developments and various social development issues and sollutions through UN-CSO.</t>
  </si>
  <si>
    <t xml:space="preserve">
1. The aid of the PASS is the liberation of the people
of the nation to a richer disease free and more
regarding life. 
2. PASS wish to build a world-wide fellowship
gathering, together men and women regardless of
race, colour, nationality, creed, social position, or
political opinion. 
3. To develop the poorest of the poor people through
socioeconomic educational, environmental,
medical and health developmental activities.
4. The main intension of the organization is to provide
welfare services to the physically handicapped and
disabled people, through rehabilitation services to
reintegrate them in the mainstream of the society
by all the means of possible ways; and
5. To conduct seminars,workshops,training
campaign on the issue of disabilities and utilization
of the services of experts in this field.</t>
  </si>
  <si>
    <t xml:space="preserve">
Established in 1987, at the world famous temple town
of Tirupati, in Chittoor District of the State of Andhra
Pradesh, India, the People’s Action for Social Service
(PASS) is dedicated to the service of the
disadvantaged sections of the society in the drought
affected famine Zone of South India. Registered as a
voluntary Non-Governmental Organization under the
State Act and approved by the Government of India to
receive foreign contributions. The PASS has been
working for the all-round development of the poor, the
destitute, the aged, the handicapped, vulnerable high
risk, disadvantaged women and children.</t>
  </si>
  <si>
    <t>N.N.Nilay, Plot No.190, New Balaji Colony, AIR Byepass Road, Tirupati - 517502, Chittoor District, Andhra Pradesh, India</t>
  </si>
  <si>
    <t>www.passindia.org</t>
  </si>
  <si>
    <t>passoffice@yahoo.com</t>
  </si>
  <si>
    <t>0877 2240262</t>
  </si>
  <si>
    <t>0877 2242843</t>
  </si>
  <si>
    <t>By providing Health, Education, Counseling, BCC, Mentoring, Capacity Building, Empowerment, Self Employment, Income Generation, Advocacy, Networking &amp; Linkages other rehabilitation services to the deserted, neglected, exploited, disadvantaged, vulnerable, high risk women, children, Aged, Disabled in rural, urban &amp; Tribal population. Providing all the need based project based, rights based, demand driven srvices since 1990. Goal is to strengthen, sustain the programmes &amp; projects to reach the unreached</t>
  </si>
  <si>
    <t>Awareness, Outreach, Behaviour Change Communication, IEC, Counselling, Treatment, Theraphy, apacity building, Advocacy, Networking &amp; Linkages, reduce the stigma &amp; discrimination, distribution of Aids &amp; appliances, Care &amp; support, Income Generation services</t>
  </si>
  <si>
    <t>BALAKRISHNA MOORTHY.K</t>
  </si>
  <si>
    <t>PLOT 117, UPSTAIRS, NEW BALAJI COLONY, SVU POST,TIRUPATI-517502</t>
  </si>
  <si>
    <t>kovuribala@yahoo.com</t>
  </si>
  <si>
    <t>091 9848131901</t>
  </si>
  <si>
    <t>091 877 2242843</t>
  </si>
  <si>
    <t>K. Balakrishna Moorthy having accademic background in social sciences, Law and Management with 30 years of Social Development / NGO Management experience. He has capacitated in Management, Advocacy, Networks, Strategy logistic management and Human Resource Management in delivering NGO Activities with various stakeholders. He has good communication and Management skills. Also established good contacts with National and International consultants, policy makers, Administrators, Service Providers by participating National &amp; International conferences in various subjects. He is having good mentoring skills. He can involve any National and Internationa assignments.</t>
  </si>
  <si>
    <t>As per United Nations General Assembly Scientific Session on AIDS (UNGASS) invitation I attended the session on 2008 and 2010 and contributed the HIV/AIDS scenario in coincidence MDG. In 2013 I attended United Nations Conference on Least Development Countries (UN LDC) in Istambul - Turkey and contributed their review &amp; replans deliberations. Updating all the Global developments and various social development issues and sollutions through UN-CSO.</t>
  </si>
  <si>
    <t>Water and Sanitation, Health and Population Dynamics, Means of Implementation, Sustainable Cities and Human Settlement, Climate Change, Gender Equality and Women's Rights</t>
  </si>
  <si>
    <t>As a Social Development Professional I have 30 years experience in implementing and managing various welfare, development and issue based projects in the region. For addressing all the issues I have established good network and linkages with various stakeholders from local, National and International Level. Advocating with the stakeholders to mobilise the necessary resources and services to meet the ongoing services to the needy. In view of my all capacities, contacts, network with various stakeholders I can contribute my services in involving CSO Engagement Activities, AP-RCEM in my region. Hope I may be involve to implement / contribute my services to reach the unreached</t>
  </si>
  <si>
    <t>FORWORD</t>
  </si>
  <si>
    <t>Forum for Women's Rights and Development</t>
  </si>
  <si>
    <t>Poverty Eradication, Food Security and Nutrition/ Sustainable Agriculture, Desertification, Land Degradation and Drought, Water and Sanitation, Employment, Decent Work and Social Protection, Youth, Education and Culture, Sustained and Inclusive Economies, Sustainable Development Financing, Human Rights, Regional and Global Governance, Sustainable Transport, Climate Change, Gender Equality and Women's Rights, LGBTIQ Rights</t>
  </si>
  <si>
    <t>Reconstructing and re-establishment of women and children's: Self Identity, Human dignity, Human rights, Social Justice and Equal opportunity in the main stream of life</t>
  </si>
  <si>
    <t>FORWORD is an outcome of extreme form of domestic violence and unjust denial of human rights meted out in the life of the Founder M. Shiamala Baby in the 1980s. It was registered as a women's organization in the 1992 when the pivot had a liberation from her domestic bondage in the year 1987. FORWORD was started with a vision of 'abundant life to the oppressed women'. Geographically it works in many Districts of Tamil Nadu, India. Through strategies like sensitizing and empowering women, equipping them with capacity building and skill training, promoting leadership, entrepreneurship and economical empowerment programmes, conducting legal and social analysis education, action oriented counseling with fact- finding and conducting quality based remedial teaching to the school going children etc... this organization organizes the oppressed women into working groups and through campaigns, lobbying and advocacy works towards establishing womens natural rights to lead a life with dignity, social justice and peace</t>
  </si>
  <si>
    <t>No. 117, Suddananda Bharathi Street, East Tambaram, Chennai - 600059 INDIA</t>
  </si>
  <si>
    <t>www.forword.co.in</t>
  </si>
  <si>
    <t>shiamalaforword@yahoo.com</t>
  </si>
  <si>
    <t>044- 22790236</t>
  </si>
  <si>
    <t>044- 22396081</t>
  </si>
  <si>
    <t>Women in crisis, women in un-organized sectors, women entrepreneurs, agricultural women, women from fishing community, female sex workers, third genders and sexually marginalized communities and their children</t>
  </si>
  <si>
    <t>Organizing, awareness building, skill training, counseling, organic farming, children's education, climate protection initiatives, micro credit, adult literacy, human and women's rights campaign, advocacy and lobbying</t>
  </si>
  <si>
    <t>M. Shiamala Baby</t>
  </si>
  <si>
    <t>No. 10A, 3rd Main Road, Rajarajeswari Nagar, Gandhi Nagar, Old Perungalathur, Chennai - 600063 INDIA</t>
  </si>
  <si>
    <t>shiamalaforword2013@gmail.com</t>
  </si>
  <si>
    <t>044- 22760367</t>
  </si>
  <si>
    <t>The Representative is a domestic violence survivor and a divorcee and is committed to the cause of the struggling women and their children. Talented with writing, she had written and published three books of poems both in Tamil and in English and is a trainer and resource person. Having deep faith in the liberative strength of Jesus Christ, she has taken Jesus Christ as her role model in the establishment of social justice, human dignity and value, economical empowerment and the abundant life of each individual. Having two girl children, she believes in the reconstruction of a just world for the oppressed women to live.</t>
  </si>
  <si>
    <t>Poverty Eradication, Food Security and Nutrition/ Sustainable Agriculture, Water and Sanitation, Employment, Decent Work and Social Protection, Youth, Education and Culture, Health and Population Dynamics, Sustained and Inclusive Economies, Sustainable Development Financing, Global Partnership for Achieving Sustainable Development, Human Rights, Regional and Global Governance, Sustainable Transport, Climate Change, Disaster Risk Reduction, Gender Equality and Women's Rights, Conflict Prevention, Post Conflict Peace Building and the Promotion of Durable Peace, LGBTIQ Rights</t>
  </si>
  <si>
    <t>Human right education, establishment of human right in the rights violated women and children, human and women's right vigilant committee promotion, protection of women's human rights in their working places</t>
  </si>
  <si>
    <t>ICLEI – Local Governments for Sustainability Southeast Asia Secretariat</t>
  </si>
  <si>
    <t>ICLEI SEAS</t>
  </si>
  <si>
    <t>Food Security and Nutrition/ Sustainable Agriculture, Water and Sanitation, Energy, Sustainable Cities and Human Settlement, Sustainable Consumption and Production (Including Chemical and Waste), Climate Change, Disaster Risk Reduction</t>
  </si>
  <si>
    <t>ICLEI SEAS is working with some UN organizations including UNESCAP and UN Habitat in various capacities. Under the Urban Nexus Project, ICLEI SEAS works alongside UNESCAP specifically to further promote the concept of integrated resource management vis-à-vis the water, food, and energy sectors. On the other hand, UN Habitat and ICLEI are jointly implementing an international mitigation project funded by the European Commission called the Urban LEDS – Promoting Low Emission Urban Development Strategies in Emerging Economy Countries.</t>
  </si>
  <si>
    <t xml:space="preserve">ICLEI’s Mission is to build and serve a worldwide movement of local governments to achieve tangible improvements in global sustainability with special focus on environmental conditions through cumulative local actions.
ICLEI SEAS is involved in involved with new and evolving campaigns and programs that enable and empower local governments in the Southeast Asia region to create low-carbon, resilient, and resource-efficient local governments and communities by: 
• reducing greenhouse gas emissions,
• adapting to the changing climate,
• managing freshwater resources sustainably, and 
• integrating sustainability principles in local government management and urban governance. 
</t>
  </si>
  <si>
    <t xml:space="preserve">ICLEI Southeast Asia Secretariat (ICLEI SEAS) is the regional secretariat for ICLEI – Local Governments for Sustainability, and presently operates in Indonesia, Thailand, Vietnam, Malaysia and the Philippines. Established in 1999 as a project office, ICLEI SEAS began its work in the region with the Cities for Climate Protection (CCP) Campaign in the Philippines. CCP was initially implemented in the Philippines, and then expanded to Thailand and Indonesia in 2002. It became a full blown Secretariat in December 2004.
For the past years, ICLEI SEAS has gained recognition from its experience of empowering cities in Southeast Asia. It continues to inspire and invite more partnerships from cities and urban regions seeking to be at the forefront of creating resilient and sustainable communities. 
Today, ICLEI SEAS continues to serve other Southeast Asian countries and takes part in the region’s and each local government’s initiatives towards resilient and sustainable communities.
</t>
  </si>
  <si>
    <t>Units 3 and 4 Manila Observatory, Ateneo de Manila University, Loyola Heights, Quezon City, 1108, Philippines</t>
  </si>
  <si>
    <t>http://seas.iclei.org/iclei-seas.html</t>
  </si>
  <si>
    <t>iclei-sea@iclei.org</t>
  </si>
  <si>
    <t xml:space="preserve">ICLEI’s 8-POINT AGENDA
Sustainable City. A sustainable city is marked by a green economy, a healthy and happy community, smart infrastructure, and are biodiverse, low carbon, resilient, and resource-efficient.
Resilient City. A resilient city is low risk to natural and man-made disasters. It reduces its vulnerability by building on its capacity to respond to climate change challenges, disasters, and economic shocks.
Biodiverse City. A biodiverse city considers its relationship with nature both within and beyond its administrative boundaries, and delivers sustainable solutions to natural risks and urban development challenges.
Low-carbon City. Low-carbon, low-emission or even carbon-neutral cities, are signposts to sustainability and global climate change mitigation.
Resource-efficient City. Resource-efficient city goes beyond minimizing the use of natural resources, and is productive, competitive, and sustainable.
Smart Urban Infrastructure. Smart urban infrastructure is eco-efficient, low-carbon and resilient. It is the key to developing greener cities and economies.
Green Urban Economy. A green urban economy is productive and socially inclusive. It pursues to improve human well-being and local natural resource use, while reducing future costs, ecological scarcities, and environmental risks.
Healthy and Happy Community. Healthy and happy community looks beyond GDP growth and is clean, healthy, inclusive, peaceful, and safe. It is where people enjoy quality life and good governance, education, infrastructure and culture.
</t>
  </si>
  <si>
    <t xml:space="preserve">As the realization of our advocacy in building resilient and sustainable cities and urban centers, ICLEI SEAS render an extensive range of services to Members and other local governments interested in implementing our programs and projects. These include, but are not limited to, the following: 
• Program and project design and management 
• Program and policy evaluation, review, and impact assessment 
• Technical assistance in mainstreaming sustainability issues in development planning 
• Capacity building support and training 
• Conference design and management 
• Researches, case studies, surveys, policy and technical papers 
• Consultancy services and technical assistance 
</t>
  </si>
  <si>
    <t>Victorino Aquitania</t>
  </si>
  <si>
    <t>vic.aquitania@iclei.org</t>
  </si>
  <si>
    <t>Victorino Aquitania. Serves as the Regional Director of ICLEI SEAS and manages a team of experts and consultants within the SEA region and other regions where ICLEI operates. A core part of localization strategies is working closely with political officials and staff to operationalize policies and plans in more than two dozen cities throughout the region. He works directly with the other offices of ICLEI along with external support agencies (e.g., US AID, ADB, Canadian International Development Agency) and national governments (Department of Energy, Department of Environment) to develop and deploy all of ICLEI's campaigns and projects in Southeast Asia which cover issues ranging from local participatory governance, water and sanitation, cleaner mobility and climate change, to sustainability management.</t>
  </si>
  <si>
    <t>Attended the 2009 United Nations Climate Change Summit (Copenhagen Summit) held on December 7-18, 2009, 1st Regional Workshop on Integrated Resource Management: The Urban Nexus held in June 24-26, 2013 and 4th Urban Nexus Regional Workshop in Ulaan Bataar, Mongolia last November 5-7, 2014 both are organized by UNESCAP and GIZ, with funding from BMZ</t>
  </si>
  <si>
    <t>Water and Sanitation, Energy, Global Partnership for Achieving Sustainable Development, Regional and Global Governance, Sustainable Consumption and Production (Including Chemical and Waste), Climate Change, Disaster Risk Reduction</t>
  </si>
  <si>
    <t>Help mobilize CSO Engagement within the SEA Region through the Regional Networks ICLEI SEAS have established working relationships with various regional networks such as the Climate and Development Knowledge Network (CDKN), Center for Climate Risk and Opportunity Management in Southeast Asia and the Pacific (CCROM SEAP), Cities Development Initiatives for Asia (CDIA), Southeast Asian Regional Center for Graduate Study and Research in Agriculture (SEARCA), LoCarNet and Christian Aid Global, among others.</t>
  </si>
  <si>
    <t>Women |Employees Welfare Association</t>
  </si>
  <si>
    <t>WEWA</t>
  </si>
  <si>
    <t>Employment, Decent Work and Social Protection, Human Rights, Gender Equality and Women's Rights, LGBTIQ Rights</t>
  </si>
  <si>
    <t>Equal status in social environment of our society.
Achievements of legal rights of women.
Gender Equality.
Capacity Building of working women and indigenous community.
Minority rights.
Legal Aid.
Decent working Atmosphere, equal pay with equal status.
Child Protection.</t>
  </si>
  <si>
    <t>WEWA is non governmental organisation registered with social welfare department of Punjab, Pakistan since 1991 and working for the betterment of women, women workers and also affiliates with Pakistan Labour Federation (PLF) and have two centers, one is free legal aid center and other is women and girls skill training center. Recently working for sexual minorities rights and minorities rights in Pakistan. Provide training to women for their capacity building and sustainability to improve their working condition etc.</t>
  </si>
  <si>
    <t>2/136-A, Aman Park Baghbanpura Lahore 54920, Pakistan</t>
  </si>
  <si>
    <t>wewapk@gmail.com</t>
  </si>
  <si>
    <t>0092423-6856984</t>
  </si>
  <si>
    <t>Women, girls rights, Capacity Building and sustainability to improve their life for social environment and make them strong in decision making.Involve small groups of women.</t>
  </si>
  <si>
    <t>Betterment of women and make them strong together with other small groups of the soceity</t>
  </si>
  <si>
    <t>Rizwana Yasmin</t>
  </si>
  <si>
    <t>2/136-A, Aman Park Baghbanpura Lahore</t>
  </si>
  <si>
    <t>gulshan1960@yahoo.com</t>
  </si>
  <si>
    <t>0092-300-4260629</t>
  </si>
  <si>
    <t>0092423-6844293</t>
  </si>
  <si>
    <t>Very active, founder member of WEWA and working with for the last more than 24 years on pro-Bono bases. Active female with higher education profile and also an advocate , giving legal aid, legal consultancy and support other organisation. Senior vice President of Pakistan Labour Federation.Her role is always effective and enhance the activities of organisation and new and advance ideas which help for other members and strong women for running different small programs for organisation.</t>
  </si>
  <si>
    <t>Not directly but indirectly involve.</t>
  </si>
  <si>
    <t>Poverty Eradication, Employment, Decent Work and Social Protection, Global Partnership for Achieving Sustainable Development, Gender Equality and Women's Rights, LGBTIQ Rights</t>
  </si>
  <si>
    <t>Ready for all responsibilities comes in future.</t>
  </si>
  <si>
    <t>WOMEN'S INITIATIVES</t>
  </si>
  <si>
    <t>WINS</t>
  </si>
  <si>
    <t>Gender Equality and Women's Rights, LGBTIQ Rights</t>
  </si>
  <si>
    <t xml:space="preserve">Offer assistance to understand the basis of inequality in society 
Organise groups to fight for their human rights to uphold their dignity
Sensitising the police,lawyers and Judiciary to understand the issues surrounding issues of sexualtiy
</t>
  </si>
  <si>
    <t>Women's Initiatives (WINS) in Andhra Pradesh, South India, was the first women's group in mid '90s, established work with marginalized women, including sex workers, single women, migrant women, transgenders for self protection, and collectivization as a part of prevention and care response to HIV epidemic. Soon, we realized that gender and sexuality issues were the core for empowering communities, and offered conceptual clarity in perception of societal systems and societal structures that formed the basis of gender inequality. WINS built sexual minorities capacities to analyze their needs and interests and promoted rights based work and activism in few pockets of Southern States of India (Tamil Nadu, Andhra Pradesh and Karnataka). WINS had focused on this from the last 10 years joining hands with sexual minorities networks such as Sarvojana, Voices Against 377, National Campaign for Sexuality Rights and the National Network of Sex Workers</t>
  </si>
  <si>
    <t>6-8-938,NGO's Colony,KT ROAD,TIRUPATI-ANDHRA PRADESH,INDIA</t>
  </si>
  <si>
    <t>winsap1994@gmail.com</t>
  </si>
  <si>
    <t>91-877-2230607</t>
  </si>
  <si>
    <t>Sexuality and gender issues are core for human development,but.most often they are either ignored or misled by the people in "Power" positions. This leads to a lot of discrimination and violence to the people who differ from the mainstream hegemony,the most affected groups are sexworkers, sexuality minorities, and disabled persons. So, we as women's group feel strongly that affirmative sexuality should be the order of the day and encompass a world, where all kinds of women,men and children to find a space in the images of their own, not in the mere eyes (mirror images) of "privileged men"</t>
  </si>
  <si>
    <t xml:space="preserve">Organising women and sexuality minority groups to fight discrimination,violence based on sex and gender
Public Education on gender and sexuality issues, with feminist perspective
Engaging with communities to make their voices heard to the lawmakers to ensure equality. 
</t>
  </si>
  <si>
    <t>Ms.R.MEERA</t>
  </si>
  <si>
    <t>6-8-938,NGO's COLONY,KT ROAD,TIRUPATI-ANDHRA PRADESH-517 507,INDIA</t>
  </si>
  <si>
    <t>rmeera102@gmail.com</t>
  </si>
  <si>
    <t>91-9849204711</t>
  </si>
  <si>
    <t xml:space="preserve">I am a feminist and a founder member of WOMEN'S INITIATIVES(WINS), a non-profit organisation,which is working at the grassroots for the past twenty five years. I have used my professional social work skills and have organised women to raise their voice in appropriate forums so that they garner their strength and grow into size. So, am happy and feel humbled when our women from the grassroots experience are able to narrate their experience and are heard by the "powers it be" and set a "role model" for the next generation and i stand by them.
</t>
  </si>
  <si>
    <t>I am a feminist and LGBTQI activist on the ground. I can contribute our learnings from the grassroots in educating the public on the issues of gender and sexuality</t>
  </si>
  <si>
    <t>Malaysian trades union congress</t>
  </si>
  <si>
    <t>MTUc</t>
  </si>
  <si>
    <t>Poverty Eradication, Employment, Decent Work and Social Protection, Youth, Education and Culture, Human Rights, Regional and Global Governance, Climate Change, Forests and Biodiversity, Gender Equality and Women's Rights, Conflict Prevention, Post Conflict Peace Building and the Promotion of Durable Peace, Rule of Law and Governance</t>
  </si>
  <si>
    <t xml:space="preserve">On the issue of workers thru ILO, issue on child labour thru UNICEF
</t>
  </si>
  <si>
    <t>Trade union movement for workers, economic, migrant workers, decent work among others</t>
  </si>
  <si>
    <t>MTUC is the only trade union for worker for private sector in Malaysia that represent workers at the ILO. MTUC has been in existence for 60 years. MTUC has several division in the country. And I am at the Sabah division on the East Malaysia.</t>
  </si>
  <si>
    <t>Block a, lot 1 , jalan ikan juara 1,Sadong Jaya 88818 Kota Kinabalu.</t>
  </si>
  <si>
    <t>www.mtuc.com.my</t>
  </si>
  <si>
    <t>catherinejikunan@yahoo.com</t>
  </si>
  <si>
    <t>Workers, migrant, women, youth.</t>
  </si>
  <si>
    <t>Trade union movements champanion workers for their rights.</t>
  </si>
  <si>
    <t>Catherine Jikunan</t>
  </si>
  <si>
    <t>Block A, lot 1, jalan ikan juara 1, Sadong jaya 88818 Kota kinabalu</t>
  </si>
  <si>
    <t>has been working with mtuc as a Secretary since 2000. Representing workers at the national labour advisory council, Minimum Wages council and Board of Director of Employees provided fund.</t>
  </si>
  <si>
    <t>Presented paper on child labour with UNICEF.</t>
  </si>
  <si>
    <t>Poverty Eradication, Employment, Decent Work and Social Protection, Youth, Education and Culture, Human Rights, Climate Change, Gender Equality and Women's Rights, Rule of Law and Governance</t>
  </si>
  <si>
    <t>Migrant,child labour, poverty eridaction, workers right etc.</t>
  </si>
  <si>
    <t>Mission For Migrant Workers, St. John's Cathedral, Hong Kong</t>
  </si>
  <si>
    <t>MFMW</t>
  </si>
  <si>
    <t>Hong Kong, SAR, China</t>
  </si>
  <si>
    <t>Employment, Decent Work and Social Protection, Human Rights, Gender Equality and Women's Rights, Anti-Slavery and Social Inclusion</t>
  </si>
  <si>
    <t>No accreditation, Member of APWLD which has an ECOSOC status</t>
  </si>
  <si>
    <t>Attended the following:
UN-ICERD Meeting in 2001 - Geneva
UN World Conference Against Racism - Durban, South Africa, 2001
CEDAW meeting in 2006 - 
75th Session of CERD - August 2009, Geneva</t>
  </si>
  <si>
    <t>The main objective of MFMW is crisis intervention and prevention through migrant empowerment. Specific objectives are to (a) Provide relief to "migrants in crisis" through multi-form direct assistance &amp; welfare services including temporary shelter especially to Asian women migrants, and (b) Develop capacity of migrants for front-line crisis response through an empowered network for welfare support and women's
rights.</t>
  </si>
  <si>
    <t>The MFMW is a charitable institution established by several formations, mostly church-related groups in Hong Kong to address the immediate needs of "migrants in crisis" based on a commitment borne from values of love, hope, charity and justice. Our crisis response is through an integrated service delivery model that connects welfare assistance with empowerment goals of the individual clients and of the migrant community.
While we provide legal and psychosocial assistance, we also work towards the prevention of crisis conditions through education, trainings, information dissemination and access to services.</t>
  </si>
  <si>
    <t>St. John's Cathedral, 4-8 Garden Road, Central, Hong Kong</t>
  </si>
  <si>
    <t>www.migrants.net</t>
  </si>
  <si>
    <t>migrant workers
women 
children</t>
  </si>
  <si>
    <t>Welfare Service Delivery and Promotion are two main components of our work that serve and reinforce each other. The following core programs are our main vehicles in accomplishing these: Labor and Employment Assistance Program (LEAP), Pastoral Care and Social Welfare (PCSW), Women's Initiative Towards Empowerment (WITE), Education, Training, Organizing and Campaigns (ETOC), Documentation, Research, Information Dissemination (DRID), and Institutional Promotion and Migrant Advocacy (IPMA).
Our crisis response is through an integrated service delivery model that connects welfareassistance with empowerment goals of the individual clients and of the migrant community. While we provide legal and psychosocial assistance, we also work towards the prevention of
crisis conditions through education, trainings, information dissemination and access toservices.
An innovative approach to our two-pronged thrusts and our general strategy is themaximization of the migrant community itself. We work closely with groups on the ground to develop their capacity for immediate assistance as well as empower them as a community for
crisis risk reduction.
MFMW mobilizes the migrant workers population to form their own grassroots associations. We work with members of those associations to develop their capacity for providing paralegal counseling, legal assistance and referral services to government agencies, temporary shelters and walk-in centres to address the labour problems as well as mental and physical health issues of distressed and vulnerable migrant workers.</t>
  </si>
  <si>
    <t>CYNTHIA CARIDAD ABDON-TELLEZ</t>
  </si>
  <si>
    <t>6A, yiu Kei Mansion, 106 Austin Road, Kowloon, Hong Kong, SAR, China</t>
  </si>
  <si>
    <t>cynthiaabdon@gmail.com</t>
  </si>
  <si>
    <t>Co-founder of the Mission For Migrant Workers (MFMW Limited) which was established in 1981 as an outreach programme of St. John’s Cathedral assisting migrants to empower themselves. Handled abuse cases, coordinated with home country network for cases such as that of Erwiana’s and advocated for policy changes such as the abolition of the two-week rule since 1987 and live-out as an option for both employer and employee. Likewise a co-founder of the Asia Pacific Mission for Migrants in 1984, the Bethune House Migrant Women’s Refuge in 1986, the Coalition of Service Providers for Ethnic Minorities in Hong Kong in 2009 and currently sits at the Organizing Committee for Labour and Migration of the Asia Pacific Forum on Women, Law and Development that actively campaigns for the recognition, and now for the ratification, of the ILO Convention 189 recognizing domestic work as work.</t>
  </si>
  <si>
    <t xml:space="preserve">2001 - CERD Meeting- supported submission of the APWLD -Labour and Migration to abolish the Two-week Rule for foreign domestic workers in Hong Kong
2006 - CEDAW Meeting - presented submission for the abolition of the Two-week Rule for foreign domestic workers in Hong Kong
</t>
  </si>
  <si>
    <t>Engaging governments of migrants-sending-and-receiving countries within Asia</t>
  </si>
  <si>
    <t>Cambodian Center for Study and development in Agriculture</t>
  </si>
  <si>
    <t>CEDAC</t>
  </si>
  <si>
    <t>Poverty Eradication, Food Security and Nutrition/ Sustainable Agriculture, Desertification, Land Degradation and Drought, Water and Sanitation, Youth, Education and Culture, Sustained and Inclusive Economies, Energy, Sustainable Consumption and Production (Including Chemical and Waste), Climate Change, Disaster Risk Reduction, Forests and Biodiversity</t>
  </si>
  <si>
    <t>UNEP, FAO, UNIDO, UNESCAP and UNDP</t>
  </si>
  <si>
    <t>CEDAC envisions a Cambodian society where small-scale farmers enjoy good living conditions and maintain strong mutual cooperation, with the rights and power to determine their own destinies and with the capacity to play an important role in supplying healthy food for the whole society.</t>
  </si>
  <si>
    <t>CEDAC is a not-for-profit NGO specializing in sustainable agriculture and rural development. Our center was established in August 1997, with initial support from GRET, a French NGO. CEDAC has developed into the leading national NGO providing support services to improve the life of small farmers throughout Cambodia. As of 2014, we are active in supporting around 160,000 families in more than 7,000 villages, 1,000 communes, 150 districts, and 22 of Cambodia’s 24 provinces.CEDAC is the pioneer in developing and disseminating System of Rice Intensification (SRI) in Cambodia since 2000, including supporting the marketing of certified organic rice to markets. It opened the first organic food shop in Cambodia in 2004 and exported the first certified organic rice to the US in 2009. CEDAC has been also very successful in supporting farmer organizations, especially saving associations. More than 1500 saving groups have been formed successfully with more than 60,000 members, of whom 65% are women. Producers associations have been set up with more than 2,000 members, Four Family Rubber Planters Associations with 729 members covering 5,325 ha rubber plantation and also 12 Farmer Water User Communities in eight provinces with 13,000 members and covers 23,000 ha for having more efficient irrigation. We have been also assisting the establishment of two national farmers’ associations, which is called the Farmer and Nature Net (FNN) and Farmer and Water Net (FWN).</t>
  </si>
  <si>
    <t>No. 91-93, Street B, Kraing Angkrong village, Sangkat Kraing Thnong, Khan Posenchey, B.P. 1118 Phnom Penh</t>
  </si>
  <si>
    <t>http://www.cedac.org.kh</t>
  </si>
  <si>
    <t>cedacinfo@cedac.org.kh</t>
  </si>
  <si>
    <t>855-12 447 599</t>
  </si>
  <si>
    <t>We have developed a strategic plan for 2013-2022, aiming at enhance the capacity of 50,000 to 100,000 small farmer families across Cambodia to develop themselves to be successful farm entrepreneurs and owners of self-sustained farmer cooperatives, setting examples for others.</t>
  </si>
  <si>
    <t>1. Agricultural advisory and training services to farmers for developing successful farm enterprises, with a focus on organic farm business.
2. Capacity building and management support to farmer leaders in building and managing self-sustained farmer organizations, including savings and credit cooperatives, marketing cooperatives, cooperative rice mills, farmer water user communities, and insurance cooperatives.
3. Inspection and certification services of farm food production and processing, according to accepted organic standards
4. Marketing support services to organic farmers, including linking producers with consumers
5. Study tours and agricultural tourism services for people interested in the life and work of organic farmers and their communities
6. Training of development professionals, young graduates and students on topics related to agriculture development, farm management, agricultural cooperatives, savings and credits groups, and small business management.
7. Publication of good practices and facilitation of information sharing on agriculture and rural development, with focus on organic farming and farmer organizations. CEDAC publishes a regular monthly magazine “Successful Farmers”; and it also operates a weekly farmer radio program.</t>
  </si>
  <si>
    <t>Him Noeun</t>
  </si>
  <si>
    <t>Porsenchey district, Phnom Penh, Cambodia</t>
  </si>
  <si>
    <t>himnoeun@cedac.org,kh</t>
  </si>
  <si>
    <t>855-17 451 564</t>
  </si>
  <si>
    <t>Mr. Him Noeun is program officer and member of CEDAC Steering Committee (CSC). He main responsibilities are (1) provide back stopping and coordinating support some CEDAC projects focus on the capacity building project staff and orientation project coordinator to ensure the project can be run on track and smoothly, (2) Coordinate CEDAC Monitoring and EvaluationTeam (M&amp;E); (3) Facilitate to collect progress data of all project under CEDAC supervision, and (4) Key resource person in project proposal design or development. He joined and engaged several international training, workshop and conferences. Mr. Noeun hold bachelor ago-industry, Royal University of Agriculture. Currently, he is master of development study candidate in major of Natural Resource management (NRM), Royal University of Phnom Penh.</t>
  </si>
  <si>
    <t>Mr. Him Noeun used to join orientation meeting for implementing project of UNDP-GEF-SGP and also joined some events which organized by FAO in Cambodia.</t>
  </si>
  <si>
    <t>Poverty Eradication, Food Security and Nutrition/ Sustainable Agriculture, Energy, Sustainable Consumption and Production (Including Chemical and Waste), Climate Change, Disaster Risk Reduction, Forests and Biodiversity</t>
  </si>
  <si>
    <t>The topic which relating to climate change adaptation and mitigation and sustainable consumption and production.</t>
  </si>
  <si>
    <t>Nepal Disabled Women Association</t>
  </si>
  <si>
    <t>NDWA</t>
  </si>
  <si>
    <t>Poverty Eradication, Employment, Decent Work and Social Protection, Youth, Education and Culture, Health and Population Dynamics, Sustained and Inclusive Economies, Human Rights, Gender Equality and Women's Rights, Rule of Law and Governance, Women with Disabilities</t>
  </si>
  <si>
    <t xml:space="preserve">I have attain in Asian and Pacific Conference on Gender Equality and Women’s Empowerment: Beijing+20 Review organize by UN ESCAP on 17th to 20th November 2014 at Bangkok, Thailand.
</t>
  </si>
  <si>
    <t xml:space="preserve">To advocate &amp; participate in policy making process for the rights of the WWDs.
To advocate for the implementation of policy.
To sensitize and aware society, including the state, to develop positive attitudes towards WWD’s issues &amp; rights.
To empower WWD’s through capacity building.
To provide social security to WWD's rehabilitation
To provide vocational skills, occupational training for employment, income generation, enterprise development &amp; livelihoods.
To establish and strengthen WWD’s network &amp; institution at all levels.
</t>
  </si>
  <si>
    <t xml:space="preserve">Established in 1998, National level.
Lead by Women with Disabilities (WWDs). 
Working for the Rights of all types of Women with disabilities (WWDs).
Annual General Meeting is supreme body responsible for election of Executive Committee(EC) and also to make the constitutional decision
5 years strategy plan, Office space at central and two regional office and 65 Self help group.
17 loose network at district level.
8 registered and autonomous organizations at districts.
Executive committee consist of 9 member(7 elected members and 2 nominated form the elected body).
Secretariat and different thematic committee (overall management committee and monitoring committee).
Finance, human resources and admin policy and Monitoring guideline
17 staffs central and regional.
229 general Members for the authorize in Annual General Meeting (AGM).
Own land of organization and building construction process supporting by GOVT.
</t>
  </si>
  <si>
    <t>Kalopul, Kathamandu</t>
  </si>
  <si>
    <t>www.ndwa.org.np</t>
  </si>
  <si>
    <t>ndwa.2009@gmail.com</t>
  </si>
  <si>
    <t>00977-1-4435131</t>
  </si>
  <si>
    <t>00977-1-4438342</t>
  </si>
  <si>
    <t>Human rights and Girls/Women with disabilities rights and parent of Intellectual Disability.</t>
  </si>
  <si>
    <t xml:space="preserve">Capacity building and Empowerment of WWDs.
Leadership Development.
Institutional development.
Advocacy, Lobbying and Awareness raising.
Documentation of cases campaign of Violence against WWDs,
Legal support and counselling for survivors of violence against WWDs.
Access to education and health.
Economic empowerment and livelihoods.
Rehabilitation and reintegration.
Representation and participation.
</t>
  </si>
  <si>
    <t>Ms.Nirmala Dhital</t>
  </si>
  <si>
    <t>00977-9841518878</t>
  </si>
  <si>
    <t xml:space="preserve">I have been involving in NDWA since 15th years .I have performed different roles such as general secretary, chairperson of the executive board, served as a program a officer in different period of time with these different roles and responsibilities, now I am serving as chairperson from Annual general meeting and 8th convention at January 13th, 2015. I have devoted and energetic leader on disability, women and women with disability movement on the behalf of organization and also always devoted for the empowerment and inclusion of the women with disability issues in mainstreaming. Among these, I am a youth human right activist and always committed to raise the voice for the rights of Women with disabilities.
I am also contributing to the society and has good remark as a advocate in the issues of disabilities. 
Regarding her academic qualification, I have passed bachelor in humanities and social science, as English and journalism as a major subject. Currently, I am running in master degree in social science and humanities and also running in Bachelor of law (LLB).
</t>
  </si>
  <si>
    <t xml:space="preserve">I have participated in Asian and Pacific Conference on Gender Equality and Women’s Empowerment: Beijing+20 Review organize by UN ESCAP on 17th to 20th November 2014 at Bangkok.
</t>
  </si>
  <si>
    <t>Poverty Eradication, Employment, Decent Work and Social Protection, Youth, Education and Culture, Health and Population Dynamics, Human Rights, Gender Equality and Women's Rights, Rights of People with disabilities and Women with disabilities</t>
  </si>
  <si>
    <t>Women with disabilities issues is marginalize in all over world. Among the countries, Nepal is a under developing countries so that we are facing different types of problems. Women with disabilities are all high risk of different types of victim of violence due to their disabilities. I am being as one of the leader of women with disabilities of Nepal, I am contributing to raise the issues of women with disabilities for the mainstreaming in development process of women with disabilities in regions. I hope, we will be success as per our goal of organization in future.</t>
  </si>
  <si>
    <t>Human Rights, Climate Change, Forests and Biodiversity, Gender Equality and Women's Rights</t>
  </si>
  <si>
    <t>Not Yet.</t>
  </si>
  <si>
    <t>Strengthening human rights of indigenous peoples through advocacy/empowerment.</t>
  </si>
  <si>
    <t>NGO-FONIN is an umbrella organization at national level comprising 107 member organizations and 10 district branches lead by and for indigenous peoples. It is registered with Nepal Government and affiliated to social welfare council. It is also a member of Asia Indigenous Peoples Pact ( AIPP ) and has been advocating for human rights of indigenous peoples based on UNDRIP/ILO Convention 169 since it's establishment.</t>
  </si>
  <si>
    <t>Basanteswor Galli-11, Dillibazar, Kahmand, Nepal Post Box No. 7229,</t>
  </si>
  <si>
    <t>ngofonin.2004@gmail.com</t>
  </si>
  <si>
    <t>977-1-4417060</t>
  </si>
  <si>
    <t>977-1-4416454</t>
  </si>
  <si>
    <t>Strengthening collective rights, identity and meaningful participation of indigenous peoples at all affairs of the state is focus/target of the organization.</t>
  </si>
  <si>
    <t>Empowerment and lobby/advocacy is main activity of the organization.</t>
  </si>
  <si>
    <t>Tak Bahadur Tamang</t>
  </si>
  <si>
    <t>GPO BOX-8973 NPC-817 New Baneswor Kathmandu Nepal</t>
  </si>
  <si>
    <t>tbdr_tamang@yahoo.com</t>
  </si>
  <si>
    <t>Mr. Tak Bahadur Tamang is secretary of NGO-FONIN and Member of Regional Capacity Building Programme Committee, AIPP. Mr. Tamang has been actively working for human rights of indigenous peoples and has sound knowledge/experience of advocacy efforts on indigenous rights/issues since long time.</t>
  </si>
  <si>
    <t>Possible contributions are as following:
* Sharing of feedback and recommendations in relevant issues.
* Help to expand coordination/networking through communication.
* Disseminate relevant information with relevant peoples/organizations and get feedback.
* Help to make CSO Engagement with the UN System effective and meaningful.
* Gain knowledge of UN System and it's information to share it to the relevant peoples/institutions.</t>
  </si>
  <si>
    <t>Asia Pacific Women’s Watch</t>
  </si>
  <si>
    <t>APWW</t>
  </si>
  <si>
    <t>Youth, Education and Culture, Global Partnership for Achieving Sustainable Development, Human Rights, Regional and Global Governance, Disaster Risk Reduction, Gender Equality and Women's Rights, Conflict Prevention, Post Conflict Peace Building and the Promotion of Durable Peace</t>
  </si>
  <si>
    <t>APWW is a network that brings together organizations from 5 sub-regions – Central Asia, East Asia, the Pacific, South Asia and East Asia -- dedicated to monitoring and implementing UN processes including Beijing Platform for Action (BPFA), CEDAW and other UN declarations and resolutions such the UN Security Council Resolution 1325 on Gender, Peace and Security.. The network has regularly contributed to setting the agenda around women’s rights in CSW, BPFA, GEAR for UN Women and the Human Rights Council.</t>
  </si>
  <si>
    <t xml:space="preserve">The goals of the network are:
(1) To advocate and lobby for the implementation of BPFA, OD, ICPD and CEDAW and related documents in United Nations processes and other venues and any other international convention, agreement or plan of action for the advancement of women.
(2) To create a common understanding of the benchmarks and monitoring indicators of implementation of BPFA, OD, ICPD and CEDAW and related documents for use at the local and regional levels.
(3) To strengthen the capacity of organisations, groups and individuals to implement and monitor BPFA, OD, ICPD and CEDAW and related documents
</t>
  </si>
  <si>
    <t>While the formation of the network can be traced back to the NGO processes around the 1995 Fourth World Conference of Women in Beijing, the process towards its formal organization began in September 1999 during the Asia Pacific Regional NGO Symposium: Asia Pacific Women 2000 – Gender Equality, Development and Peace for the Twenty-First Century held on 31 August to 3 September 1999 in, Kasetsart University, Nakornpathom, Thailand. At the General Meeting composed of the Forum participants, they voted on a proposal to organize network that will monitor implementation of the Beijing Platform for Action. The ad hoc Committee of the NGO Forum was turned into Steering Committee of APWW. Official registration of APWW in the Philippines is 27 August 2004</t>
  </si>
  <si>
    <t>sgah@sgah.org.pk</t>
  </si>
  <si>
    <t>+92-42-35838815, +92-42-35836554, +92-42-35886267</t>
  </si>
  <si>
    <t xml:space="preserve">Asia-Pacific Women’s Watch (APWW) is a network dedicated to monitoring the implementation of the Beijing Platform for Action (BPFA), the outcome document from the UN General Assembly on Women 2000 or Beijing + 5 and other UN declarations and resolutions such the UN Security Council Resolution 1325 on Gender, Peace and Security. It facilitates communication and collaboration among women’s organizations and networks in Asia and the Pacific to ensure that the commitments and consensus made in Beijing and other UN foras and bodies are honoured by governments, international organizations, the private sector, civil society and women’s organizations.
The goals of the network are:
(1) To advocate and lobby for the implementation of BPFA, OD, ICPD and CEDAW and related documents in United Nations processes and other venues and any other international convention, agreement or plan of action for the advancement of women.
(2) To create a common understanding of the benchmarks and monitoring indicators of implementation of BPFA, OD, ICPD and CEDAW and related documents for use at the local and regional levels.
(3) To strengthen the capacity of organisations, groups and individuals to implement and monitor BPFA, OD, ICPD and CEDAW and related documents.
</t>
  </si>
  <si>
    <t xml:space="preserve">APWW can lay claim to two major moments in the history of the women's movements in the region. These are the Asia Pacific NGO Regional Symposium on Beijing + 5 (Asia Pacific Women 2000: Gender Equality, Development and Peace for the Twenty-First Century held on 31 August - 3 September 1999) and the Asia Pacific NGO Forum on Beijing + 10: Celebrating gains... confronting emerging issues held on 30 June – 4 July 2004. Both events took place in Nakornpathom, Thailand. Both events, attended by 385 and more than 700 women leaders, respectively, were testament to the interest of women across the region to have their say when governments and the United Nations review the implementation of the Beijing Platform for Action. Both NGO forums consolidated the women's movements assessment and recommendations, which APWW brought to the attention of governments at the official meetings in UN to review the implementation of the BPFA. These were during the 23rd Special Session of the UN General Assembly in 2000 and in the 49th Session of the UN Commission on the Status of Women (CSW) in 2005. The proceedings of these 2 NGO Forums on Beijing+5 and Beijing+10 were published by APWW and distributed to women's groups, governments and international organizations before, during and after the official meetings. Between these meetings, APWW organized lobbying workshops, published lobby kits/tools and maintained regular communications with about 800 women region-wide. 
Since 2001, APWW had been the convenor of the Asia-Pacific NGO Caucus in every session of the UN CSW. It is not an exaggeration to say that the Caucus played key role to the positive outcome of Beijing+10 when conservative forces threatened to take back the ground gained for women's human rights through the Beijing Platform for Action and the UN Convention on the Elimination of All Forms of Discrimination Against Women. With other regional caucuses, the Asia Pacific Caucus lobbied successfully for the reaffirmation by governments of their commitment to the BPFA, at the Asia-Pacific regional meeting of the UN in September 2004 and in the 49th Session of the UNCSW.
APWW is also the regional focal point of the international campaign to strengthen the gender equality architecture or mechanism of the United Nations. Called GEAR Campaign, or Gender Equality Architecture Reform in the UN, it advocates the development of a new international women's agency at the UN to enable it to better support and monitor governments to implement the BPFA and CEDAW effectively, and to allow civil society organizations to participate substantively in the development and running of this women's entity.
</t>
  </si>
  <si>
    <t>Humaira Mumtaz Shaikh</t>
  </si>
  <si>
    <t>humaira@sgah.org.pk</t>
  </si>
  <si>
    <t>Humaira Mumtaz Sheikh working as Senior Programme Coordinator, Peace &amp; Pluralism at SG has been associated with the main national lobby advocating women’s rights in Pakistan, Women’s Action Forum (WAF) since its inception in 1981.Has promoted gender justice and women’s rights for decades, first as a volunteer and more recently as part of Shirkat Gah – Women’s Resource Centre. WAF has focused on VAWG from the start and, as a long-serving member of the WAF Lahore Working Committee. I have helped to develop, direct and deliver on multiple strategies for change: from using public spaces, to advocating for women’s rights with elected representatives, duty-bearers and the public at large through policy dialogues, press statements and community engagements, including on VAWG.</t>
  </si>
  <si>
    <t xml:space="preserve">Frequently represents Shirkat Gah at international events and processes around VAWG, most recently speaking on behalf of women from Asian and African countries on Violence against women justified through culture and religion at an ambassadorial level meeting in relation to the UN Human Rights Council work in 2014. 
She has Co-initiated SG’s Women Friendly Spaces, with primary responsibility for those in post-conflict areas. WFS developed into springboards for women’s empowerment and collective actions for change, supported through multi-stakeholder Local Support Committees, effective referral systems and youth groups.
As Coordinator for Humanitarian Responses, had primary responsibility for gathering information on and devising appropriate responses to devastating floods, in particular the increased incidents of VAWG.
</t>
  </si>
  <si>
    <t>Poverty Eradication, Youth, Education and Culture, Global Partnership for Achieving Sustainable Development, Human Rights, Regional and Global Governance, Disaster Risk Reduction, Gender Equality and Women's Rights, Conflict Prevention, Post Conflict Peace Building and the Promotion of Durable Peace, Rule of Law and Governance</t>
  </si>
  <si>
    <t>SJA</t>
  </si>
  <si>
    <t>Sylhet Jubo Academy</t>
  </si>
  <si>
    <t>Poverty Eradication, Water and Sanitation, Employment, Decent Work and Social Protection, Youth, Education and Culture, Health and Population Dynamics, Human Rights, Gender Equality and Women's Rights, Non-formal education, Eradication of hazardous child labour, Sexual and reproductive health &amp; rights, rehabilitation of people with disabilities</t>
  </si>
  <si>
    <t>A society free from poverty, hunger and all forms of discrimination based on gender, creed and ethnicity.</t>
  </si>
  <si>
    <t xml:space="preserve">SJA was established in August 1991 by a small group of philanthropists, led by former United Nations volunteer, A H M Faisal Ahmed. Their aim was to develop a locally based, not-for-profit and non-political development organization that would operate at a “grassroots” level to address the real needs of economically and socially marginalized members of the community in Sylhet. 
Initially, the organization specialized in youth training projects in order to develop young people’s skills and thereby their economic prospects. Since then, SJA has expanded into a respected and innovative organisation, covering up to 1.42 million people in the Sylhet, Chittagong &amp; Dhaka division. The organization now focuses its efforts on combating diseases like STI and HIV/ AIDS, malnutrition, social wounds like poverty, illiteracy, unemployment and issues like disability, health and family planning, environment and climate change, water resource management, water and sanitation , gender sensitization and stop violence against women and children.
SJA’s philosophy has always been to empower the most disadvantaged in the community through equipping them with the skills, resources and confidence to improve their own quality of life. Full participation from the community is a core feature of SJA’s projects and the organizations success may be largely attributed to its flexibility in responding to the needs of the people.
Through its work, SJA has always strives to develop its own organizational capacity, particularly in participatory planning, the designing of realistic programs and implementing effective monitoring and quality control initiatives.
</t>
  </si>
  <si>
    <t>House # 79, Road # 04, Block-G, Shahjalal Uposhahar, Sylhet-3100, Bangladesh</t>
  </si>
  <si>
    <t>www.sjabd.org</t>
  </si>
  <si>
    <t>info@sjabd.org</t>
  </si>
  <si>
    <t>SJA's mission is to deal with people in distress, who are poverty stricken, socio-economically marginalized, illiterate, disables, gender discriminated, creed, ethnicity and so and thereby excluded. Women and children, the most vulnerable group of the population, are the primary concern of SJA. The organization promisingly and persistently work’s to uplift the downtrodden, and to bring sustainable changes in the life of deprived people.
The goal of SJA is Empowerment of the poor through uplifting their socio-economic status and establishing healthy and environmentally sound society.</t>
  </si>
  <si>
    <t>Health &amp; HIV/AIDS Prevention, Education, Early Childhood Development, Water &amp; Sanitation, Rehabilitation of the People with Disabilities, Maternity and Neo-Natal Health, Maternity &amp; Child Health, Protecting Human Rights, Sexual and Reproductive Health &amp; Rights, Child Labour Eradication, Disaster Management, poverty reduction, adolescent IGA training, Post Literacy &amp; Continuing Education for Human Development.</t>
  </si>
  <si>
    <t>Al Amin Mohammed Nasir</t>
  </si>
  <si>
    <t>65, Nobopushpa, R/A, Jatarpur, Sylhet-3100, Bangladesh</t>
  </si>
  <si>
    <t>nasir@sjabd.org</t>
  </si>
  <si>
    <t>We are very much pleased to introduce Mr. Al Amin Mohammed Nasir, the Team Leader of SJA has been working in our organization since 2009 with so much attribution and dedication. He is very much hard working, smart, ready to take challenges. He has hold so many important positions like Field Coordinator, Team Organizer, Project Coordinator, Project Manager and finally Team Leader throughout his career with SJA. Moreover, hehas been engaged in planning, coordination, Project Planning &amp; Designing, Project Implementation Planning, HR.</t>
  </si>
  <si>
    <t>Water and Sanitation, Employment, Decent Work and Social Protection, Youth, Education and Culture, Health and Population Dynamics, Human Rights, Gender Equality and Women's Rights, Sexual and Reproductive Health &amp; Rights, Early Chidhood Development, Adloscent Health and IGA Involvement</t>
  </si>
  <si>
    <t>To assist in idea generation, future strategy development, fixation of current development agendas, project planning for marginalized population.</t>
  </si>
  <si>
    <t>NSU</t>
  </si>
  <si>
    <t>North South University</t>
  </si>
  <si>
    <t>Water and Sanitation, Health and Population Dynamics, Climate Change, Disaster Risk Reduction</t>
  </si>
  <si>
    <t>Working as Technical Advisor to the Regional Director of SEARO, WHO</t>
  </si>
  <si>
    <t>The university aims at (1) offering socially relevant academic programs consisting of a substantial general education component in all undergraduate programs; (2) recruiting and retaining good students, well-trained faculty with graduate degrees from overseas and qualified staff; (3) promoting effective teaching, quality research, and service; (4) providing appropriate physical facilties including classroom, labs and library with state of the art educational technology; (5) supporting co-curricular and extra-curricular activities; (6) practicing good governance and administration that encourage academic freedom and faculty-staff participation and (7) purposeful engagement of our alumni and community leaders.</t>
  </si>
  <si>
    <t>North South University, the first private university in Bangladesh, was established by a group of philanthropists, industrialists, bureaucrats and academics. The government of Bangladesh approved the establishment of North South University in 1992 under Private University Act (PUA)-1992 (now replaced by PUA-2010). The university was formally inaugurated on 10 February, 1993 by the then Prime Minister of Bangladesh. The honorable President of the People's Republic of Bangladesh is the Chancellor of NSU</t>
  </si>
  <si>
    <t>Plot#15, Block#B, Bashundhara, Dhaka-1229, Bangladesh</t>
  </si>
  <si>
    <t>www.northsouth.edu</t>
  </si>
  <si>
    <t>guahsan@gmail.com</t>
  </si>
  <si>
    <t>880255668200 ext 2213</t>
  </si>
  <si>
    <t>The mission of North South University is to produce competent graduates in their selected disciplines who will have productive careers or choose to engage in advanced studies.
Our students will be:
1. life-long learners with good leadership skills
2. more proficient in oral, written and electronic communication
3. critical thinkers with well-developed analytical skills
4. ethical and socially responsible
5. champions of diversity and tolerance
6. globally aware with commitment to social justice and sustainability</t>
  </si>
  <si>
    <t>The credits obtained at NSU are accepted in most of the reputable universities of USA, Canada, Australia, UK and other countries. NSU graduates are accepted in the Graduate programs of Harvard, Cornell, University of Pennsylvania, and other well-known universities. Several Economics graduates of NSU are studying for higher degrees at York University, Canada, with scholarship provided by York University.</t>
  </si>
  <si>
    <t>PROFESSOR DR MD GIAS UDDIN AHSAN</t>
  </si>
  <si>
    <t>Plot#15, Block#B, Bashundhara, Dhaka-1229</t>
  </si>
  <si>
    <t>Dr. G. U. Ahsan has more than 24 years of successful professional experience on the Public Health as a brilliant Academician and Researcher mainly in North South University (NSU), other reputed universities and under the Ministry of Health &amp; Family Welfare of Government of Bangladesh. He is an outstanding academic achiever awarded comprehensive PhD (Major in Epidemiology as a full bright scholar of the World Health Organization (WHO/TDR)), MPHM, and DTM&amp;H degrees from the internationally reputed North American Accredited University, Mahidol University, Thailand which is recognized as the center of excellence for higher education and research in Asia. He is the pioneer in establishing Public Health Higher Education in private sector of Bangladesh. He has major contribution in establishing the Master of Public Health Programs (MPH &amp; EMPH) since beginning to the present level of recognition and excellence at home and abroad as the founder Chairman of the Department of Public Health. 
He has been working as the visiting Professor/ Scholar of many reputed international universities. He has also been Chair of the many international &amp; national seminars &amp; symposium. He has presented many keynote &amp; research papers in the international conferences. He has been working as the editor &amp; reviewer of a good number of journals. He has a total number of 38 publications both in internal &amp; national impact journals.
He has been awarded many prestigious International &amp; National Research &amp; Training Grants as a Project Leader/ Principal Investigator namely Eco-Bio-social research on Dengue, Gender &amp; Tuberculosis, HIV/AIDS, Disaster Management, Violence Against Women etc from the Canadian IDRC, WHO/TDR, UNFPA, UNDP, UKAID, CARE Bangladesh. He has been successfully conducted the evaluation of UNFPA-reproductive and child health care program of Bangladesh (64 district) as team leader and principal investigator with financial support of UNFPA, Bangladesh.
At present Dr. Ahsan has also been working as the Faculty Advisor of Public Health Club, and Project Leader of the IDRC-Canada Research Project.</t>
  </si>
  <si>
    <t>1. Invited speaker of the AIDS Conference 2014, Melbourne, Australia
2. Invited international speaker &amp; Chair of the 6th International Public Health Conference, Ecological perspectives in Public Health for Sustainable Development: Changes, Risks and challenges, Bangkok, Thailand; 2013
3. Visiting Professor of ASEAN Institute for Health Development (AIHD), Mahidol University, Thailand
4. Invited international speaker &amp; Chair of the 6th SEAPHEIN International Public Health Conference Ecological Perspectives in Public Health for Sustainable Development: Changes, Risks, and Challenges, Colombo; 2013
5. Visiting Scholar of World Health Organization (WHO) at National Public Health Institute of Malaysia, Jalan Bansar, Kualalampur, Malaysia; 1997
6. Visiting Professor/ Scholar of World Health Organization (WHO) at Dhurjakit Pandit University (Communication &amp; Development Center), Bangkok, Thailand ; 1997
7. Visiting Speaker at Asean Institute for Health Development (AIHD); 1999
8. Invited keynote speaker of Kathmundu International Conference invited by ICIMod, Kathmundu, Nepal; 2010
9. Invited speaker of The International Symposium on Global Health Borderless Movement of Diseases, 25th year of Success of HFA &amp; AIHD, Bangkok, Thailand; 2007
10. Invited speaker of Joint International Tropical Medicine Meeting and 6th Asia-Pacific Travel Health Conference(JITMM 6th APTHC), Bangkok, Thailand; 2006
11. Invited speaker of HIV/AIDS Awareness and Risk Behavior Among The Tea Garden Workers of Bangladesh, International Symposium on “Global Health: Borderless Movement of Diseases”, 25th years of Success of HFA &amp; AIHD, Thailand; 2007
12. Invited speaker of The Third International Asian Health and Wellbeing Conference for Building Healthy Communities: North &amp; South, Auckland University, Newzeland; 2008
13. Invited Speaker of the Barrier towards Access to Health Care for Patients living with HIV/AIDS in Bangladesh.” International Conference on Knowledge Globalization (ICKG), NSU &amp; Suffolk University, Bangladesh; 2010
14. Invited international speaker of The The Changing Pattern, Future Challenges and Strategy for Primary Health Care &amp; Public Health in Bangladesh, International Symposium for Regional Network Development for the Future of Primary Health Care Research and Teaching Imperatives,AIHD Thailand; 2010
15. Invited international speaker of the Female Friendly TB-care intervention: An effective model for minimizing gender disparities in TB-care in rural communities of Bangladesh”, The Third International Asian Health and Wellbeing Conference for Building Healthy Communities: North &amp; South, Auckland University, Newzeland; 2008
16. Invited international speaker of the Magnitude Of Public Health Problem Of Pandemic Influenza 2009 In Bangladesh, Joint International Tropical Medicine Meeting (JITMM) and Tropical Health in a Time of Economic Crisis, Thailand; 2009
17. Speaker &amp; Chair of the organizing committee of the international conference on Eco-biosocial research funded by Canadian IDRC, Bangladesh; 2010</t>
  </si>
  <si>
    <t>Food Security and Nutrition/ Sustainable Agriculture, Disaster Risk Reduction, Gender Equality and Women's Rights</t>
  </si>
  <si>
    <t>My contribution to the RCEM aims to enable stronger cross constituency coordination and ensure that voices of all sub-regions of Asia Pacific are heard in intergovernmental and multi-stakeholder processes related to sustainable development, particularly the Post-Rio+20 and Post-2015 development agenda. Thus, the RCEM will help ensure that the 60% of the world’s people living in the Asia Pacific region are better represented by civil society and social movements in global and regional negotiations and have a stronger, coordinated, and more effective voice in official processes</t>
  </si>
  <si>
    <t>Rapid Response</t>
  </si>
  <si>
    <t>Climate Change, Disaster Risk Reduction</t>
  </si>
  <si>
    <t xml:space="preserve">Mission
To provide immediate, effective and sustainable support for the victims of natural disasters.
Vision
We envision a safer and disaster resilient India.
</t>
  </si>
  <si>
    <t xml:space="preserve">Welcome to Rapid Response
Rapid Response is a registered non-profit organisation based in Chennai, Tamilnadu, India. As a disaster management agency, we help people to survive and rebuild their lives through emergency relief, rehabilitation and preparedness programs.
</t>
  </si>
  <si>
    <t>67/2, Srestha Retreat, Tirumullaivoyal, Chennai - 600061, India.</t>
  </si>
  <si>
    <t>www.rapidresponse.org.in</t>
  </si>
  <si>
    <t>info@rapidresponse.org.in</t>
  </si>
  <si>
    <t>Vulnerable Communities, Coastal Communities, Fishermen, Children etc.,</t>
  </si>
  <si>
    <t>Disaster Relief and Rehabilitation
Disaster Preparedness
Disaster Risk Reduction/Community Managed Disaster Risk Reduction
School Safety Program
Mangrove Conservation &amp; Restoration
Climate Change Mitigation &amp; Adaptation
Consultancy in Preparing the Disaster Management Plan for Hospitals, Schools, Corporate and Government Buildings</t>
  </si>
  <si>
    <t>Mohamad Farukh</t>
  </si>
  <si>
    <t>10/1, Srestha Retreat, Tirumullaivoyal, Chennai - 600062, India.</t>
  </si>
  <si>
    <t>ceo@rapidresponse.org.in</t>
  </si>
  <si>
    <t>Founder &amp; CEO of Rapid Response</t>
  </si>
  <si>
    <t>Visited UN office at Geneva. But not attended any meeting.</t>
  </si>
  <si>
    <t>Poverty Eradication, Water and Sanitation, Sustainable Cities and Human Settlement, Climate Change, Disaster Risk Reduction</t>
  </si>
  <si>
    <t>I would like to play an active role.</t>
  </si>
  <si>
    <t>Korean Women's Association United</t>
  </si>
  <si>
    <t>KWAU</t>
  </si>
  <si>
    <t>Poverty Eradication, Food Security and Nutrition/ Sustainable Agriculture, Desertification, Land Degradation and Drought, Water and Sanitation, Employment, Decent Work and Social Protection, Health and Population Dynamics, Sustained and Inclusive Economies, Macroeconomic Policies, Energy, Sustainable Development Financing,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Oceans and Seas, Forests and Biodiversity, Gender Equality and Women's Rights, Conflict Prevention, Post Conflict Peace Building and the Promotion of Durable Peace, Rule of Law and Governance, LGBTIQ Rights</t>
  </si>
  <si>
    <t>CSW, CEDAW, Post-2015 meetings, etc</t>
  </si>
  <si>
    <t>Women's Human Rights and Gender Equality and Sustainable Development</t>
  </si>
  <si>
    <t>Established i 1987 and aims for Women's Human Rights and Gender Equality and also Sustainable Development</t>
  </si>
  <si>
    <t>#501, 6, Gukhoe-daero 55-gil, Yeongdeungpo-gu, Seoul, Korea</t>
  </si>
  <si>
    <t>www.women21.or.kr</t>
  </si>
  <si>
    <t>kwau@women21.or.kr</t>
  </si>
  <si>
    <t>82-2-313-1632</t>
  </si>
  <si>
    <t>82-2-313-1649</t>
  </si>
  <si>
    <t>Aavocacy and Social Mobilization for the Women's Human Rights and 
Gender Equality and Sustainable Development</t>
  </si>
  <si>
    <t>Youngsook CHO</t>
  </si>
  <si>
    <t>#106-802 Buyoung APT, Deongchon 3-dong, Kangseo-gu, Seoul, Korea</t>
  </si>
  <si>
    <t>heychoys@gmail.com</t>
  </si>
  <si>
    <t>82-10-8164-6487</t>
  </si>
  <si>
    <t>Ms. Youngsook CHO is a Chairperson of the International Solidarity Center of the KWAU and participated and advocacy on gender issues in many UN meetings including CSW, CDEAW, Post-2015, etc.</t>
  </si>
  <si>
    <t>Many of UN meetings including CSW, CDEAW, Post-2015, etc and advocacy on women's human rights and gender issues.</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</si>
  <si>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Macroeconomic Policies, Energy, Sustainable Development Financing, Means of Implementation, Global Partnership for Achieving Sustainable Development, Needs of Countries in Special Situations, Human Rights, Regional and Global Governance, Sustainable Cities and Human Settlement, Sustainable Transport, Sustainable Consumption and Production (Including Chemical and Waste), Climate Change, Disaster Risk Reduction, Oceans and Seas, Forests and Biodiversity, Gender Equality and Women's Rights, Conflict Prevention, Post Conflict Peace Building and the Promotion of Durable Peace, Rule of Law and Governance, LGBTIQ Rights</t>
  </si>
  <si>
    <t>advocacy and raise women's human rights and gender issues based on Korean development experiences and social problems.</t>
  </si>
  <si>
    <t>Good Shepherd Social Welfare Services</t>
  </si>
  <si>
    <t>GSSWS</t>
  </si>
  <si>
    <t>Poverty Eradication, Employment, Decent Work and Social Protection, Youth, Education and Culture, Global Partnership for Achieving Sustainable Development, Human Rights, Sustainable Cities and Human Settlement, Gender Equality and Women's Rights</t>
  </si>
  <si>
    <t xml:space="preserve">CSW and NGO-CSW in New York, USA
Human Right Committee, Geneva
CEDAW Committee, Geneva 
</t>
  </si>
  <si>
    <t xml:space="preserve">The mission of Good Shepherd Social Welfare Services is that we work to serve women and children, the marginalized and disadvantaged to restore their dignity and resilience, thereby improving their lives. We also work to promote a fair and just society for all people.
</t>
  </si>
  <si>
    <t xml:space="preserve">The Congregation of Our Lady of Charity of the Good Shepherd (also known as the Sisters of the Good Shepherd) is a Roman Catholic religious institute founded in 1835 by Saint Mary Euphrasia Pelletier, at Angers, France. In 1996, Good Shepherd Sisters became affiliated with the United Nations as a Non-governmental Organization (NGO) in consultative status with the Economic and Social Council (ECOSOC).
In 1987, the Good Shepherd Sisters came to Taiwan at the request of Taipei Catholic Church to manage Telian Girls Halfway Home, which was established in 1985 and has been the first of many halfway homes for girls in Taiwan. As time passed, in response to the changing needs of Taiwanese society, Sisters establishes the Good Shepherd Social Welfare Services (GSSWS) and recruits professional social workers to develop several services for marginalized people.
</t>
  </si>
  <si>
    <t>Rm.1100, 11F., No.2, Sec.1, Jhongshan N. Rd., Jhongjheng District, Taipei City 100, Taiwan (R. O. C.)</t>
  </si>
  <si>
    <t>http://www.goodshepherd.org.tw/en/</t>
  </si>
  <si>
    <t>exdir@goodshepherd.org.tw</t>
  </si>
  <si>
    <t xml:space="preserve">Our services now include six categories. We offer services to women and children in crisis, unfortunate girls, children who witnessed violence, high-risk youths, dropouts, abandoned and abused children, single parents, foreign spouses and their families, aboriginal families, and victims of human-trafficking.
</t>
  </si>
  <si>
    <t xml:space="preserve">1. Services for Children &amp; Youths
Young people who were ignored and neglected by busy or irresponsible parents, hanging around the street in little bands easily fall prey to gangsters and ruthless pimps. Through our works, we can save them from getting further involved in delinquent behaviors, prostitution, and drugs.
2. Services for Women and Children in Crisis
We provide women and children who suffer from sexual exploitation, domestic violence, desertion or other crisis situations, with a safe and caring environment in which to recuperate and rebuild their lives.
3. Services for Single Parents and Adoption
As the statistics show that the rate of divorce is getting higher every year, helping single parents to overcome their problems, like lack of support, work, and economic security, is a much needed service.
4. Services for Foreign Spouses (New Immigrants) and Their Families
In providing shelter service for women and children who suffered in domestic violence we found that ‘foreign spouse’ victims were increasing rapidly. ‘Foreign spouse’ refers to women who immigrated to Taiwan through marriage, not only lacking resources but also facing unfriendly environments without sufficient legal support. In addition, they can speak little Chinese and do not know where to ask for help.
5. Services for Aboriginal Families
Since 1987, Good Shepherd has been doing preventative works in aboriginal areas, educates young people to protect themselves from abuse. Good Shepherd sets up Hualian Guangfu, Hualian Rueisuei and Hualian Yuli Aboriginal Family and Women Service Centers to provide services for aboriginal women and children such as schoolwork counseling, parenthood education and activities to promote good relations between parents and children. We visit aboriginal tribes to help disadvantaged families deal with problems, enhance family functions, and unify local resources for building caring community networks.
6. Services for Anti-Human Trafficking
Good Shepherd started services in Taiwan in 1987 because young girls were sold into prostitution. This problem has been resolved, but the problem of human trafficking is still emerging. Our work in combating human trafficking in Taiwan is prevention, protection, partnership, and participation. Since 2007, Good Shepherd has dedicated efforts to combating human trafficking by raising public awareness, advocacy, training, and evidence-based research.
</t>
  </si>
  <si>
    <t>Wan Ching Chen</t>
  </si>
  <si>
    <t>Rm.1107, 11F., No.2, Sec.1, Jhongshan N. Rd., Jhongjheng District, Taipei City 100, Taiwan (R. O. C.)</t>
  </si>
  <si>
    <t>wancc@goodshepherd.org.tw</t>
  </si>
  <si>
    <t xml:space="preserve">Director of human trafficking prevention and international affairs office, Good Shepherd Social Welfare Services, Taiwan 
Ms. Chen represents the Good Shepherd Social Welfare Services to attend the sub-region conference and meeting. She also is our contact person of East-South Asia networking for anti-human trafficking. She works with foreign spouses and their families, victims, and undocumented migrants for many years. She is engaged in issue of CEDAW, human right, migrants and global partnership development. Her team and she cooperate with both local and international NGOs to safely repatriate those victims, migrants who are at risk back to their countries, like Indonesia, Vietnam, Philippine, and Thailand. 
</t>
  </si>
  <si>
    <t xml:space="preserve">57th CSW and NGO-CSW, NY, USA, 2013
</t>
  </si>
  <si>
    <t>1. To develop the global partnership to work for Sustainable Development Goals 
2. To collect the data from the ground through our services, survey and research to report the current situation in sub-region. 
3. To provide the suitable services for those women and children in needed and share our experience with partners. 
4. To cooperate both local and international NGOs in East-South Asia against the human trafficking.</t>
  </si>
  <si>
    <t>Sramabikash Kendra</t>
  </si>
  <si>
    <t>. In English the name translates into “Centre for Labour Education and Development”.</t>
  </si>
  <si>
    <t xml:space="preserve">Since 1986, UBINIG is active among workers with special attention to women. The emergence of female labours in garment sector has been noticed since 1985 but the major inflow occurred during the decade of eighties and continuing until to day. For a long time women-workers remained unnoticed by the development organisations. The workers were not aware of the legal rights to form unions and improve working conditions. There were particular gaps existed in the works of the trade unions to address the question of female workers. The policy of export oriented industrialisation relaxed factory regulations and labour laws. Therefore, it was necessary to understand the situation of the workers in garment industries, shrimp processing industries and informal sector thoroughly to undertake policy measures for improved working condition and factory management as well as to ensure the right of the workers.
The effects of Structural Adjustment and lending policies of multilateral agencies, especially privatisation, deregulation and de-unionisation of the workers of Bangladesh are the key research concern of Sramabikash Kendra. It also monitors the GATT negotiations, particularly Labour Standard debates and Social Clause issues and informs the workers about the possible consequences of liberalised international trade and agreements.
</t>
  </si>
  <si>
    <t xml:space="preserve">UBINIG is a policy and action research organization in Bangladesh, formed in 1984 by a group of activists to support peoples' movement for social, economic, political and cultural transformation. It satrted as a study circles searching for alternatives to the mainstream development intervention. The objective was to make policy making oriented to people and the process more transparent and inclusive serving the interest of the majority of the people. 
For us the re-search is a form of social activity that we use to achieve collective objective, and not to represent the 'other' as an object of study. We implement our observations, analysis and ideas in various community programmes. We are involved in our communities, in many different ways to transform the present for a positive future. In bangla, such engagement is known as creating conditions for the samaj to arrive. The ‘samaj’ literally means a community where every person develops equallly and harmoniosly with others. In short, our development practice is to resolve the contradiction and anatagonism our communities are facing in a globalised world.
</t>
  </si>
  <si>
    <t>GeniticHuq Garden, Flat-4 AB, 1 Ring Road, Shyamoli, Dhaka-1207, Bangladesh.</t>
  </si>
  <si>
    <t>+88 02 8124533</t>
  </si>
  <si>
    <t>Apart from trade union and development education, Sramabikash Kendra plays strong advocacy role with regard to policies that affect the lives of workers. It also plays crucial catalytic role in generating discussions and debates, particularly among the general workers and the trade union leaders on the issues of industrialisation and trade union issues.</t>
  </si>
  <si>
    <t xml:space="preserve">For a long time women-workers remained unnoticed by the development organisations. The workers were not aware of the legal rights to form unions and improve working conditions. There were particular gaps existed in the works of the trade unions to address the question of female workers. The policy of export oriented industrialisation relaxed factory regulations and labour laws. Therefore, it was necessary to understand the situation of the workers in garment industries, shrimp processing industries and informal sector thoroughly to undertake policy measures for improved working condition and factory management as well as to ensure the right of the workers.
The effects of Structural Adjustment and lending policies of multilateral agencies, especially privatisation, deregulation and de-unionisation of the workers of Bangladesh are the key research concern of Sramabikash Kendra. It also monitors the GATT negotiations, particularly Labour Standard debates and Social Clause issues and informs the workers about the possible consequences of liberalised international trade and agreements.
</t>
  </si>
  <si>
    <t>Shima Das shimu</t>
  </si>
  <si>
    <t>4 AB, Genetic Huq Garden, 1 Ring Road, Shyamoli, Dhaka-1207, Bangladesh</t>
  </si>
  <si>
    <t>shimadasshimu@gmail.com</t>
  </si>
  <si>
    <t>cell-01730057702</t>
  </si>
  <si>
    <t>Coordinator, Saramabikash kendra</t>
  </si>
  <si>
    <t xml:space="preserve">South Asia Network on Food, Ecology and Culture (SANFEC)
UBINIG is the founding member of South Asian Network on Food, Ecology and Culture (SANFEC). It is a network based in 5 countries of South Asia, including Bangladesh, India, Pakistan, Nepal and Sri Lanka. A logical outcome of interactions between grass root organisations, it was formed in a workshop in 1996 in Tangail, Bangladesh organised by UBINIG to prepare for the World Food Summit, held in Rome, Italy. The workshop resulted in a consolidated position known as ‘Statement of Concern” on international trade, intellectual property rights and biotechnology and genetic engineering from the perspective of the food producing communities. The ‘Statement’ played the foundational role in shaping the network and setting its political directions. SANFEC has organised many seminars, workshops and meetings on various issues of concern and there are regular exchanges between SANFEC members. 
</t>
  </si>
  <si>
    <t>Khpal Kore Organization</t>
  </si>
  <si>
    <t>KKO</t>
  </si>
  <si>
    <t>Youth, Education and Culture, Health and Population Dynamics, Human Rights, Rural development</t>
  </si>
  <si>
    <t>Still do not participate in any UN meeting.</t>
  </si>
  <si>
    <t xml:space="preserve"> To aware the community about the importance of education and sampling the community through quality education.
 Capacity building of men and women in community management skills and planning implementation of development activities for sustainability.
 Sanitation toward human rights
 Eradication of violence against women and children.
 To aware the community about health related issues.
 To solve the environmental issues through proper guidance and awareness.
 The protection of human rights.
 Social development for both genders through social mobilization at the grass root level in remote rural areas.
 Rural development.
</t>
  </si>
  <si>
    <t xml:space="preserve">Khpal Kore Organization (KKO) is a public interest organization working for education, health, human rights, environment and rural development. Khpal Kore Organization was established after the flood 2010. It was formed as a registered Organization in February 7th 2014 under the societies act xxi of 1860 to address the issue of education, health, environment, human rights and rural development.
The Organization was formed by concerned young educated citizen and activist from professional association, women and child association and social workers of community who felt the intense need to establish an Organization for raising awareness throw education and research provide justice in the social institutions to develop the rural area of the district Mardan and enable them to work collectively and seek solutions to the problems they face. The organization believes on hardworking and provide true service to the community and want to bring a real change. 
ORGANIZATION VISION 
We want such a true welfare state where social institutions are strong and practicing democratic values. 
ORGANIZATION MISSION
Strive together to develop social institutions, cooperation with one another and strong communication to make a stable society and bring a real change.
</t>
  </si>
  <si>
    <t>Khzana Dhieri District Mardan Khyber Pakhtunkhwa Pakistan</t>
  </si>
  <si>
    <t>facebook.com/KHPAL KORE ORGANIZATION</t>
  </si>
  <si>
    <t>khpalkor.org@gmail.com</t>
  </si>
  <si>
    <t>The Focus area of Khpal Kore Organization (KKO) are :
 Education
 Health
 Human rights
 and Rural Development
.</t>
  </si>
  <si>
    <t xml:space="preserve">MAIN ACTIVITIES OF THE ORGANIZAION:
The organization activities completing by help of other organization, government and mostly from its own pocket.
 Sanitation and street pavement.
 Construction of 100 latrines (German Style)
 Free literacy program.
 Cleanliness awareness campaign.
 Provide free language and tuition facilities to the poor students.
 Taleemyafta Mardan (Educated Mardan)
 Kitchen Kar Keela Program
 Green Mardan
 Healthy Mardan 
</t>
  </si>
  <si>
    <t>Rafi Ullah</t>
  </si>
  <si>
    <t>Khazana Dheri Dist: Mardan KP Pakistan</t>
  </si>
  <si>
    <t>rafiullahkko@gmail.com</t>
  </si>
  <si>
    <t xml:space="preserve">Mr Rafi ulah:
Rafi Ullah is a young intellectual native of Pakistan. I holds the Master degree from the University of Peshawar having the huge experiences of education, humanitarian work, peace building and human rights protection. He possesses the senses of harmony in faith, sects and cultures through dialogues and co-existence. He has the peace full school of thought for all human beings and humanity around the world with no discrimination. He has been bestowed numerous notable awards by organizations and subjects workings a. He is the founder and chairman of Khpal Kore organization.
</t>
  </si>
  <si>
    <t>Did not attented UN Meeting</t>
  </si>
  <si>
    <t>Leitana Nehan Women Development Agency</t>
  </si>
  <si>
    <t>LNWDA</t>
  </si>
  <si>
    <t>Poverty Eradication, Food Security and Nutrition/ Sustainable Agriculture, Water and Sanitation, Climate Change, Disaster Risk Reduction, Oceans and Seas, Gender Equality and Women's Rights, Conflict Prevention, Post Conflict Peace Building and the Promotion of Durable Peace</t>
  </si>
  <si>
    <t>Open Working Group 8 as panelist, 
Asia Pacific Forum on Sustainable Development (APFSD) 2014
Commission Status of Women 2012 - 2013. 
UN General Assembly 2013</t>
  </si>
  <si>
    <t>aim to work with communities to promote peace, end gender violence, support women’s participation in local governance and development policy making, as well as use Feminist Participatory Action Research to address the impacts of Climate Change in their communities.</t>
  </si>
  <si>
    <t xml:space="preserve">Leitana Nehan Women’s Development Agency (LNWDA) has been in existence for over 20 years. It was founded in 1992, at the height of the Bougainville Crisis, to provide humanitarian aid, rehabilitation and radio awareness programme on peace building in communities to women and children who were innocent victims of the conflict between Security Forces and the Bougainville Revolutionary Army. Currently, LNWDA works to promote women’s rights and gender equality in Papua New Guinea, and through networks regionally and internationally. The organization consists of volunteer teams in the 13 districts of Bougainville, who aim to work with communities to promote peace, end gender violence, support women’s participation in local governance and development policy making, as well as use Feminist Participatory Action Research to address the impacts of Climate Change in their communities. 
</t>
  </si>
  <si>
    <t>PO Box 22, Buka, Autonomous Region of Bougainville, Papua New Guinea</t>
  </si>
  <si>
    <t>https://leitananehanwomensdevelopmentagency.wordpress.com</t>
  </si>
  <si>
    <t>helenhakena@gmail.com</t>
  </si>
  <si>
    <t>+675 973 9062</t>
  </si>
  <si>
    <t>Counselling and referral for victims / survivors of gender based violence. One to one counseling is conducted at the Buka office as well as in the 13 Bougainville Districts by field counselors.
Awareness programme includes Human and Gender Rights, Domestic Violence, Rape, Voter Education, Male Advocacy and Land Issues.</t>
  </si>
  <si>
    <t>Trainings to community based organisations, Government Agencies, youth and other community groups include Gender and Human Rights, Legal Literacy, Organisational Capacity Building, Governance, Leadership, Male Advocacy, Peace Building, Lukout Youth Programme and Climate Development Justice.
Other activities include
– monthly radio programme on Radio Bougainville, New Dawn FM
– Leitana Generation Next, a young women media advocacy support programme
– Networking with North Bougainville Human Rights Committee, UNWomen, UNDP, Bougainville Women’s Federation, Government, Churches, Health Sector and Police/Courts.</t>
  </si>
  <si>
    <t>Helen Hakena</t>
  </si>
  <si>
    <t xml:space="preserve">Helen Hakena is co-founder and current Executive Director of Leitana Nehan Women's Development Agency in Bougainville, Papua New Guinea. Her organization has been actively involved in regional and international processes regarding the Post-2015 negotiations. Helen was a panelist on the 8th Session of the Open Working Group on the topic of conflict where she shared her community’s experience in Bougainville and advocated for women’s participation in peace-building, community governance over land and resources, reduce military spending and global tax on arms trade. She also presented at the UN ESCAP Asia Pacific Forum on Sustainable Development in May 2014. She was also a panelist for the European Commission Seminar on African, Caribbean and Pacific Women Development actors. She attended the Fourth World Conference on Women in Beijing 1995 and has personal experience and expertise in a number of Critical Areas of the Beijing Platform including violence against women, environment, poverty and armed conflict. Helen has attended at CSW 57 and 59, and spoke at multiple side events regarding sustainable development. 
</t>
  </si>
  <si>
    <t>OWG, General Assembly, APFSD, CSW.</t>
  </si>
  <si>
    <t>Poverty Eradication, Food Security and Nutrition/ Sustainable Agriculture, Water and Sanitation, Employment, Decent Work and Social Protection, Youth, Education and Culture, Climate Change, Disaster Risk Reduction, Oceans and Seas, Gender Equality and Women's Rights, Conflict Prevention, Post Conflict Peace Building and the Promotion of Durable Peace, Rule of Law and Governance</t>
  </si>
  <si>
    <t>substance</t>
  </si>
  <si>
    <t>Poverty Eradication, Food Security and Nutrition/ Sustainable Agriculture, Desertification, Land Degradation and Drought, Water and Sanitation, Employment, Decent Work and Social Protection, Youth, Education and Culture, Health and Population Dynamics, Sustained and Inclusive Economies, Needs of Countries in Special Situations, Human Rights, Regional and Global Governance, Sustainable Cities and Human Settlement, Sustainable Consumption and Production (Including Chemical and Waste), Climate Change, Disaster Risk Reduction, Forests and Biodiversity, Gender Equality and Women's Rights, Conflict Prevention, Post Conflict Peace Building and the Promotion of Durable Peace, Rule of Law and Governance, LGBTIQ Rights</t>
  </si>
  <si>
    <t>Participated for 65th Annual UN DPI/NGO Conference in 2014 August, New York City, US</t>
  </si>
  <si>
    <t xml:space="preserve">• To build the peace among nations and enhance coordination between their activities 
• To initiate gender and development programmes for the under privileged to secure dignity and justice.
• To ensure child protection and better development
• To uplift the livelihood of the youth through vocational training, followed by on the job training and elevating job opportunities.
• To empower the youth through various skills development programmes.
• To strengthen the civil societies and re- vitalize the community rights.
• To launch human rights to enhance social justice. 
• To rehabilitate the differently abled community by providing especial education and life skills development.
• To raise the living standard of the low wealth community based on small groups/ CBOs mobilization programmes.
• To resuscitate community health, including reproductive health, mental health and with prevention interventions on HIV/ AIDS and drug abuse
• To promote rural and urban agriculture. 
• To resolve various environmental issues and restore basic environmental needs.
</t>
  </si>
  <si>
    <t xml:space="preserve">Saviya Development Foundation is a charitable, non-profit organization and national organization founded in 1991, to fulfil the basic needs of the low income category, and establish a prosperous society filled with moral values, dignity and self-respect. 
Vision is to create “An empowered community enjoying quality of life”
Mission
 In attaining the vision, Saviya intends to improve equal opportunity in the communities to achieve economic, health- and social well-being. 
 To these ends, Saviya commits to
 Organize and capacitate children, women, youth and the community;
 Provide alternative livelihood; and
 Ensure universal access to care and support among people with life changing health and social conditions
 As an institution, we shall be guided by the following values: 
 respect for gender equality 
 Create equal opportunity
 promote human rights
 Participatory approach
 Respect for human dignity
</t>
  </si>
  <si>
    <t>Women and children, Youth and adolescent, LGBT communities, Differently abled communities, elderly people, indigenous people victims, migrant women and marginalized communities are the main target group of the organization.</t>
  </si>
  <si>
    <t xml:space="preserve">Poverty Alleviation, Livelihood Development, Child Protection, Environment Conservation Human Rights, Community Health Care, Prevention of HIV/AIDS, Women &amp; Youth Empowerment, Peace Building, Enterprise Development, Rehabilitation of the differently abled, Microfinance, Democracy &amp; Good Governance, Combat Drug Abuse, Protect Migrant Worker’s rights, Mental Health Development, Environment conservation are the main activities we conduct. We follow the awareness programmes, advocacy programmes, skilled development through vocational trainings, plantation and construction activities to implement the above activities
</t>
  </si>
  <si>
    <t>Inoka Nilmini</t>
  </si>
  <si>
    <t>inokanilmini10@gmail.com</t>
  </si>
  <si>
    <t>I am Inoka and 25 years old. I'm affiliated to SDF as Project Planner. My aim is to upgrade the reputation and efficiency of an organization which can utilize my academic knowledge whilst developing my all aspects of professional career in terms of finding solution and achieving goals in the planning related firms under the appropriate guidance and leadership.</t>
  </si>
  <si>
    <t>Still I have not participated</t>
  </si>
  <si>
    <t>Human Rights, Sustainable Cities and Human Settlement, Gender Equality and Women's Rights, LGBTIQ Rights</t>
  </si>
  <si>
    <t>I will able share my experiences.Also it will be a opportunity to identify regional members, leaders. And also i will able to learn more to new things to do the sustainable projects programmes</t>
  </si>
  <si>
    <t>Advocacy, Research, Training and Services Foundation</t>
  </si>
  <si>
    <t>ARTS Foundation</t>
  </si>
  <si>
    <t>Food Security and Nutrition/ Sustainable Agriculture, Water and Sanitation, Employment, Decent Work and Social Protection, Youth, Education and Culture, Human Rights, Climate Change, Disaster Risk Reduction, Gender Equality and Women's Rights, Conflict Prevention, Post Conflict Peace Building and the Promotion of Durable Peace, Rule of Law and Governance</t>
  </si>
  <si>
    <t>UNEP, GNB Member</t>
  </si>
  <si>
    <t>On line no physical yet</t>
  </si>
  <si>
    <t>To pick up women, girls, youth and children’s protection, participation and development issues to initiate advocacy, lobbying, and policy dialogue;
To build individual and institutional capacities of women, girls, youth and children through training and exposure in order to develop human and institutional resource at the grass roots;
To facilitate and mobilize women, girls, youth and children in developing sustainable socioeconomic capital formation systems for poverty alleviation, food security, promotion of basic health, hygiene, environment and education services;
To promote community based natural resource management and enhance capacity of women, girls, youth, children and local communities in disaster preparedness and risk reduction;
To join and work with other civil society organizations, institutes, academia, and media in struggle for basic human rights and empowerment of women, girls, youth and children.</t>
  </si>
  <si>
    <t xml:space="preserve">Advocacy, Research, Training &amp; Services Foundation is a not for profit and an indigenous civil society organization established on January 30, 2008 and registered on November 13, 2008 under Societies Act XXI of 1860 with the Registrar Joint Stock Companies and Societies, Government of Sindh, Pakistan.
ARTS Foundation aims to mainstream marginalized and most vulnerable segments of the society in development process through creating, strengthening and supporting local community groups, organizations and networks to influence policies through advocacy, lobbying, networking and training to protect and promote fundamental rights to empower women, girls, youth and children. 
</t>
  </si>
  <si>
    <t>Bungalow # 12, Unit 3, Satellite Town</t>
  </si>
  <si>
    <t>www.artsfoundation.org.pk</t>
  </si>
  <si>
    <t>artsfoundation@yahoo.com</t>
  </si>
  <si>
    <t>+92 233 863232</t>
  </si>
  <si>
    <t>Women, Girls Youth and Children from marginalized groups and minority</t>
  </si>
  <si>
    <t xml:space="preserve">Social Mobilization and Empowerment [SAME] Program
Women and Girls Empowerment [WAGE] Program
Health, Education and Literacy [HEAL] Program 
Youth and Children Empowerment [YACE] Program 
Human Rights, Democracy and Peace [HARD] Program 
Livelihood, Emergency and Disaster Response [LEADR] Program 
Water, Sanitation and Hygiene [WASH] Program 
Human &amp; Institutional Development [HID] Program 
Research and Policy Advocacy [RPA] Program
</t>
  </si>
  <si>
    <t>Huma Aslam</t>
  </si>
  <si>
    <t>Huma Aslam is leading ARTS Foundation as a volunteer Chairperson from Christian community. She has done Masters and been engaged full time employee with Katchi Community Development Association as Program Manager.</t>
  </si>
  <si>
    <t>No any</t>
  </si>
  <si>
    <t>Employment, Decent Work and Social Protection, Youth, Education and Culture, Human Rights, Disaster Risk Reduction, Gender Equality and Women's Rights, Conflict Prevention, Post Conflict Peace Building and the Promotion of Durable Peace, Rule of Law and Governance</t>
  </si>
  <si>
    <t>Under the Umbrella of ARTS Foundation will contribute at all levels either replication of learning and input to accelerate the process by sharing information at community to parliament level by engaging media and CSOs.</t>
  </si>
  <si>
    <t>The Garden of Hope Foundation</t>
  </si>
  <si>
    <t>GOH</t>
  </si>
  <si>
    <t>Annual participation in NGO-CSW since 2005.
CEDAW review / NGO shadow report in 2010 and 2014.
Asia-Pacific review of the Beijing Platform for Action 2014.</t>
  </si>
  <si>
    <t>Relieve and rehabilitate misfortunate children, youths, women and their families. Promote gender justice and advocate for social and educational reform.</t>
  </si>
  <si>
    <t>The Garden of Hope is a non-government, non-profit organization established in Taiwan in 1988. We run women's shelters, call centers, counseling programs &amp; advocacy campaigns for gender equality in Taiwan, the US, Cambodia, South Africa and all over Asia. Starting with one halfway house, today we run 20 shelters in Taiwan and employ around 500 staff.</t>
  </si>
  <si>
    <t>1F, No. 2-1, Shunan St. Xindian Dist., New Taipei City 23143</t>
  </si>
  <si>
    <t>www.goh.org.tw</t>
  </si>
  <si>
    <t>international@goh.org.tw</t>
  </si>
  <si>
    <t>Our focus is on empowering girls and young women so that they can realize their full potential and take charge of their lives. We look to a future where girls and women are free from sexual exploitation, sexual abuse and domestic violence.</t>
  </si>
  <si>
    <t>Our services include shelter, counselling, temporary housing, employment training, social work, and programs for teenagers, migrant spouses and family counselling. 
GOH also conducts research, advocacy and campaigns for public policy reform, and has helped introduce several key laws on child welfare and women’s rights.
In the latest phase of our development we are helping our clients “walk the second mile” by providing a range of expanded services that will empower women and girls to become economically independent, able to escape abuse and achieve their own goals.</t>
  </si>
  <si>
    <t>Anthony Carlisle</t>
  </si>
  <si>
    <t>1F, No. 2-1, Shunan St., Xindian Dist., New Taipei City 23143, Taiwan</t>
  </si>
  <si>
    <t>goh987@goh.org.tw</t>
  </si>
  <si>
    <t>Anthony has been working for civil society organizations in Taiwan since 1999 on issues of volunteerism, civic participation, international development, indigenous rights, and domestic violence. He is originally from the UK and is fluent in Chinese.</t>
  </si>
  <si>
    <t>UN International Year of the Volunteer (IYV) Conference, Amsterdam, Jan 2000
World Summit on the Information Society (WSIS) Asia-Pacific Regional Conference, Tokyo, Jan 2003
WSIS, Geneva, Dec 2003
3rd Permanent Forum on Indigenous Peoples, New York, May 2004
IYV+10 Conference, Singapore, Jan 2011
57th UN Commission on the Status of Women (CSW), New York, March 2013
CSW58, New York, March 2014
Asia-Pacific Review of the Beijing+20, Bangkok, Nov 2014
CSW59, New York 2015</t>
  </si>
  <si>
    <t>Writing and editing press releases and policy statements. Chinese-English translation and interpretation. Clarity and vision.</t>
  </si>
  <si>
    <t>WAO</t>
  </si>
  <si>
    <t>1. CSW in 2013, 2014 and 2015
2. Cedaw processes in New York and Geneva</t>
  </si>
  <si>
    <t>Eliminate Violence against Women</t>
  </si>
  <si>
    <t>WAO opened Malaysia's first shelter for women and thrir children suffering domestic violence. Aside from social work services, WAO leads in advocacy to respect, promote and protect women's human rights.</t>
  </si>
  <si>
    <t>PO BOX 493 JALAN SULTAN, 46760 PETALING JAYA, SELANGOR, Malaysia</t>
  </si>
  <si>
    <t>www.wao.org.my</t>
  </si>
  <si>
    <t>Violence against women</t>
  </si>
  <si>
    <t>Services
Advocacy
Public Education</t>
  </si>
  <si>
    <t>Ivy N Josiah</t>
  </si>
  <si>
    <t>10, Jalan 6/3</t>
  </si>
  <si>
    <t>Ivy was the Executive Director of WAO for 17 years and now act as her Fundraiser. She is Regional Council member of APWLD. A trainer in women's human rights</t>
  </si>
  <si>
    <t>Participated in CSW in 2013, 2014, 2015
A member of the IWRAW Asia Pacific team training NGOS to participate in CEDAW review processes.
Member of WHO multi country study on VAW (2000)</t>
  </si>
  <si>
    <t>Through the SEA Women's Caucus on ASEAN.</t>
  </si>
  <si>
    <t>Mugal Indigenouw Women Upliftment Institute</t>
  </si>
  <si>
    <t>MIWUI</t>
  </si>
  <si>
    <t>Poverty Eradication, Food Security and Nutrition/ Sustainable Agriculture, Water and Sanitation, Employment, Decent Work and Social Protection, Climate Change, Disaster Risk Reduction, Gender Equality and Women's Rights</t>
  </si>
  <si>
    <t>APFSD 2014, COP 19 UNFCCC</t>
  </si>
  <si>
    <t xml:space="preserve">"MIWUI was established in 2007 , the political situation of Nepal was still not settled after the 10 years long armed conflict came to end. The Indigenous People of Mugu district is poor and illiterate, the women have low status in the society. Majority of them is illiterate and moreover, they are suppressed and exploited by the male dominated society in the name of tradition. Bearing this in mind, the MIWUI came with a mission to enable the IPs women to participate in the new nation building task on the equal footing as their male- counterparts.
Since then it has been working in the issue of indigenous rights, gender equality, language rights ,climate change and health and education through various training , workshops, advocacy and research to empower the Mugal women. It is the first organization established by the Mugal Women collectively to establish the indigenous rights of Mugal. Mugal indigenous women is vulnerable and marginalized indigenous women of Nepal."
</t>
  </si>
  <si>
    <t xml:space="preserve">Since last seven years MUWUI has been working in the field of Indigenous People’s rights ( focusing women, ILO convention and rights to natural resources) , violence against women, climate change, health/nutrition and indigenous people traditional knowledge and skill. MIWUI has been lobbying and advocating for the inclusive constitution of Nepal since the first Constituent Assembly election in 2008. MIWUI works with partnership with alliance of IPO s. MIWUI is also involved in research and documentation of Mugal culture and language. Now the community are more informed and aware about their rights and are able to table their needs with the local bodies ,otherwise they are totally excluded from the states social , political and economic structures. MIWUI has organized training on income generating (Sewing/cutting ) for minorities indigenous women who from remote areas women in Kathmandu and organizing training on their traditional knowledge and skill in Mugu district. MIWUI has organized interaction program on How to encourage indigenous women towards the development of their skills and knowledge on the protection of their traditions and customary laws to protect their rights and lifestyle in Mugu district. Now the Mugal community women aware about their traditional knowledge and skill and they started to promote and develop their IP women’s traditional knowledge and skill. Some women are depended by their traditional knowledge and skill. They started to claim participation in local level development activities. Since 2013, MIWUI is working in climate justice feminist participatory action research program. This program’s main theme is climate change and adaptation practices of Mugal indigenous women.
</t>
  </si>
  <si>
    <t>Kapan -03, Friendship Club Area, 0977 Kathmandu</t>
  </si>
  <si>
    <t>https://www.facebook.com/pages/MIWUI/1439483366312849</t>
  </si>
  <si>
    <t>tomalama123@yahoo.com</t>
  </si>
  <si>
    <t>women, ILO convention and rights to natural resources) , violence against women, climate change, health/nutrition and indigenous people traditional knowledge and skill.</t>
  </si>
  <si>
    <t>MIWUI has been lobbying and advocating for the inclusive constitution of Nepal since the first Constituent Assembly election in 2008. MIWUI works with partnership with alliance of IPO s. MIWUI is also involved in research and documentation of Mugal culture and language. Now the community are more informed and aware about their rights and are able to table their needs with the local bodies ,otherwise they are totally excluded from the states social , political and economic structures. MIWUI has organized training on income generating (Sewing/cutting ) for minorities indigenous women who from remote areas women in Kathmandu and organizing training on their traditional knowledge and skill in Mugu district. MIWUI has organized interaction program on How to encourage indigenous women towards the development of their skills and knowledge on the protection of their traditions and customary laws to protect their rights and lifestyle in Mugu district. Now the Mugal community women aware about their traditional knowledge and skill and they started to promote and develop their IP women’s traditional knowledge and skill. Some women are depended by their traditional knowledge and skill. They started to claim participation in local level development activities. Since 2013, MIWUI is working in climate justice feminist participatory action research program. This program’s main theme is climate change and adaptation practices of Mugal indigenous women.</t>
  </si>
  <si>
    <t>Toma Lama</t>
  </si>
  <si>
    <t>977-9841428963</t>
  </si>
  <si>
    <t>Toma Lama is the president of MIWUI.</t>
  </si>
  <si>
    <t>APFSD, UNFCCC COP 19</t>
  </si>
  <si>
    <t>Poverty Eradication, Food Security and Nutrition/ Sustainable Agriculture, Desertification, Land Degradation and Drought, Climate Change, Disaster Risk Reduction, Gender Equality and Women's Rights</t>
  </si>
  <si>
    <t>grassrooots indigenous women perspective</t>
  </si>
  <si>
    <t>Asia Pacific Women with Disabilities</t>
  </si>
  <si>
    <t>APWWDU</t>
  </si>
  <si>
    <t>Poverty Eradication, Food Security and Nutrition/ Sustainable Agriculture, Water and Sanitation, Employment, Decent Work and Social Protection, Sustained and Inclusive Economies, Human Rights, Gender Equality and Women's Rights</t>
  </si>
  <si>
    <t>CSW, Beijing+20</t>
  </si>
  <si>
    <t xml:space="preserve">"Empowering women with disabilities for rights based Inclusive development. 
Mission:
To capacitate women with disabilities with knowledge and skills at a single platform to take leadership role in the mainstream development through advocacy and collaborative partnerships in Asia Pacific."
</t>
  </si>
  <si>
    <t xml:space="preserve">"Organized the side event during the ESCAP Ministerial conference on Beijing +20 review on the rights of Women with disabilities 
Contributed in the CSO Forum declaration 
Participated and contributed in the 59th session of the CSW in New York 
Following are the objective of the APWWDU 
• To coordinate with national governments and development agencies for enhancing the recognition of the APWWD as Inter-state collaborating and coordinating mechanism as per the vision, mission goals, objectives and desired Strategy.
• To develop capacity of women with disabilities in engaging various development processes at the local, national, regional and international levels. 
• To document the Problems and good practices in the field of disability and women.
• To advocate and lobby with national, regional, sub regional and international development agencies for mainstreaming issue of women with disabilities in Asia Pacific."
.
</t>
  </si>
  <si>
    <t>HOUSE 15, MAIN DOUBLE ROAD, G-11/2</t>
  </si>
  <si>
    <t>no website</t>
  </si>
  <si>
    <t>Women with disabilties</t>
  </si>
  <si>
    <t xml:space="preserve">Mission:
To capacitate women with disabilities with knowledge and skills at a single platform to take leadership role in the mainstream development through advocacy and collaborative partnerships in Asia Pacific."
</t>
  </si>
  <si>
    <t>Abia Akram</t>
  </si>
  <si>
    <t>he is often called the shining hope for people with disabilities. Abia Akram, age 30, is an educated woman, and proud of the two Master’s degrees she holds. She personifies the cause she champions: that education can be the catalyst in a world where those with disabilities are not always taken seriously. The first female with disabilities from Pakistan to win the much sought after U.K. Government’s Chevening scholarship, Akram has continued to push for change, altering antiquated notions of disability. She is the first woman from Pakistan, and the first woman with disabilities to be nominated as the Coordinator for Commonwealth Young Disabled People’s Forum and is also the chair of the Youth Council of UNICEF. Adding to her list of accolades, she is the co-chair of Asia Pacific Women with Disabilities United, and focuses much of her time on education and training for women with disabilities to improve self-confidence, and lead others into the future. - See more at: http://beijing20.unwomen.org/en/news-and-events/stories/2015/2/woa-pakistan-abia-akram#sthash.kxHQpPgZ.dpuf</t>
  </si>
  <si>
    <t>Poverty Eradication, Food Security and Nutrition/ Sustainable Agriculture, Water and Sanitation, Employment, Decent Work and Social Protection, Youth, Education and Culture, Gender Equality and Women's Rights</t>
  </si>
  <si>
    <t>substance contribution</t>
  </si>
  <si>
    <t>Society For Rural Education and Development</t>
  </si>
  <si>
    <t>SRED</t>
  </si>
  <si>
    <t>Poverty Eradication, Food Security and Nutrition/ Sustainable Agriculture, Desertification, Land Degradation and Drought, Water and Sanitation, Employment, Decent Work and Social Protection, Youth, Education and Culture, Sustained and Inclusive Economies, Human Rights, Climate Change, Disaster Risk Reduction, Gender Equality and Women's Rights, Conflict Prevention, Post Conflict Peace Building and the Promotion of Durable Peace</t>
  </si>
  <si>
    <t xml:space="preserve">"1. To ensure women’s Rights
2. To protect and promote equal status of women
3. To abolish gender discrimination
4. To fight violence against women 
5. To create women’s access to legal remedies.
6. To promote organic farming among women farmers 
7. To create GMO free communities 
8. To promote food sovereignty 
9. To work towards genuine agrarian land reform
10. To promote women’s health"
</t>
  </si>
  <si>
    <t xml:space="preserve">SRED’s project area covers 3 districts namely Vellore, Thirvallur and Kancheepuram in Tamil Nadu and the State as a whole. These 3 districts are drought prone. In this region, agriculture is loosing its importance and what was once agricultural land is being used for other purposes including industrial estates and small industries such as brick making for instance. Since these districts are relatively close to the city of Chennai, agricultural land is even being converted into house sites and corporates are inching into the rural hinterland as land in the city becomes unaffordable. The availability of agricultural labour is reducing. The poor have started to migrate to nearby cities in search of work particularly in the construction industry. Corruption continues to rage unabated. Schemes such as Mahatma Gandi National Rural Employment Guarantee Act (MGNREGA) are ridden with corruption. Politics is played out completely on caste lines and money power. Government freebies are corrupting the poor and compromising their interest in opposing current patterns of development or the lack of it.
</t>
  </si>
  <si>
    <t>Women Training Centre, Kallaru, Perumuchi village, Arakkonam,Vellore District,Tamil nadu, India.</t>
  </si>
  <si>
    <t>https://societyforruraleducationanddevelopment.wordpress.com/</t>
  </si>
  <si>
    <t>burnadfatima@gmail.com</t>
  </si>
  <si>
    <t>+91 4177 324408</t>
  </si>
  <si>
    <t>91 944 4449657</t>
  </si>
  <si>
    <t>food sovereignty, land, dalit women</t>
  </si>
  <si>
    <t>capacity building, campaign, advocacy, movement building</t>
  </si>
  <si>
    <t>Fatima Burnad Natesan</t>
  </si>
  <si>
    <t>Fatima is the executive director of SRED. Have been working tirelessly on the issue of food sovereignty, land rights, dalit women.</t>
  </si>
  <si>
    <t>Beijing+20, COP 17</t>
  </si>
  <si>
    <t>Poverty Eradication, Food Security and Nutrition/ Sustainable Agriculture, Desertification, Land Degradation and Drought, Water and Sanitation, Employment, Decent Work and Social Protection, Macroeconomic Policies, Human Rights, Sustainable Cities and Human Settlement, Climate Change, Disaster Risk Reduction, Oceans and Seas, Forests and Biodiversity, Gender Equality and Women's Rights</t>
  </si>
  <si>
    <t>as speakers, materials and substance.</t>
  </si>
  <si>
    <t>UDAAN TRUST</t>
  </si>
  <si>
    <t>UDAAN</t>
  </si>
  <si>
    <t>Advocating the Human Rights of marginalized people, Providing education on Life Skills, Educating On Prevention from STI/HIV, Providing Care and Support services to those infected with HIV, working on employment generation activities</t>
  </si>
  <si>
    <t>Udaan Trust is a non Profit making organisation registered under the Trust Act of Govt. Of India. The organisation was informally started in 1992 and registered in 2001. All the board members are people from the marginalized communities and living openly with HIV. The organisation mainly focuses on Mainstreaming of LGBTIQ communities in the state of Maharashtra, India.</t>
  </si>
  <si>
    <t>G-001/5, BLUEMOON APT., PLOT 114, SECTOR-9, NEW PANVEL, NEW MUMBAI-410206, RAIGAD DIST., STATE-MAHA., INDIA</t>
  </si>
  <si>
    <t>www.udaantrust.org</t>
  </si>
  <si>
    <t>udaantrust@vsnl.net</t>
  </si>
  <si>
    <t>The organisation is focused on fighting for human rights of marginalized people and closely work with state and National government on Prevention, Care and Support programmes.</t>
  </si>
  <si>
    <t>VIJAY RAMDAS NAIR</t>
  </si>
  <si>
    <t>2/214, STAND VIEW CHS, PLOT 394, LOKMANYANAGAR, OLD PANVEL-410206, RAIGAD, MAHA.-INDIA</t>
  </si>
  <si>
    <t>nairvijaynair@gmail.com</t>
  </si>
  <si>
    <t>Vijay Nair, is a Social Scientist and a Human Rights activists openly living with HIV for last 20 years advocating for the rights Marginalized people and those living with HIV/AIDS at State, National and International levels. He had worked with many corporate houses and CBOs, NGOs, INGOs and UN organisations.</t>
  </si>
  <si>
    <t>Have attended many meetings nationally and regionally with UN Agencies</t>
  </si>
  <si>
    <t>Youth, Education and Culture, Health and Population Dynamics, Global Partnership for Achieving Sustainable Development, Human Rights, Regional and Global Governance, Gender Equality and Women's Rights, LGBTIQ Rights</t>
  </si>
  <si>
    <t>Can extend my contributions on Governance issues</t>
  </si>
  <si>
    <t>Leitana Nehan Women's Development Agency</t>
  </si>
  <si>
    <t>Autonomous Region of Bougainville, Papua New Guinea</t>
  </si>
  <si>
    <t>Global Partnership for Achieving Sustainable Development, Human Rights, Climate Change, Gender Equality and Women's Rights, Conflict Prevention, Post Conflict Peace Building and the Promotion of Durable Peace, Rule of Law and Governance</t>
  </si>
  <si>
    <t>APWLD membership</t>
  </si>
  <si>
    <t>1. Have attended several UN consulation/ meetings</t>
  </si>
  <si>
    <t>LNWDA main objectives;
1. Promote justice, peace and gender equality through advocacy on women and children's rights.
2. Provision of counseling services and basic counseling skills training.</t>
  </si>
  <si>
    <t>The Leitana Nehan Women's Development Agency (LNWDA) is a Local NGO registered with the Papua New Guinea Investment Promotion Authority as a legal registered association. LNWDA was founded at the height of the 10 year Bougainville conflict in 1992 to provide humanitarian aid, rehabilitation and skills trainings to women and children who were innocent vicims.
LNWDA provides various activities including counseling for victims of violence, health awareness workshops, and advocacy for women and children's rights.
The Orgainzation arranges community education workshops and campaigns and advocates on behalf of women on issues affecting them .LNWDA also encourages increasing support for women's programmes at provincial, national and international level</t>
  </si>
  <si>
    <t>PO Box 22, Buka Island, AROB, PNG</t>
  </si>
  <si>
    <t>leitananehan@gmail.com</t>
  </si>
  <si>
    <t>(+675) 72789272</t>
  </si>
  <si>
    <t>LNWDA focus to promotes justice, peace, gender equality and community empowerment in Bougainville through advocacy on women and children's rights, promotion of intergral human development, provision of training, counseling and capacity building; support through sharing information, and by working in collaboration with other development organizations</t>
  </si>
  <si>
    <t>The core acitivity of the organizaiton is providing free confidential counseling services to victims of gender based violence and promoting women's human rights and peace buiding.</t>
  </si>
  <si>
    <t xml:space="preserve">Helen Hakena has been representing the organisation and the Region since 1995 at International conferences including at the United Nations in New York and Geneva on Human Rights. She is very articulate and is an active advocate on issues like climate change, land rights, women and children's rights,mining issues etc. She is an advocate and activist on peace building and a human rights defender.
</t>
  </si>
  <si>
    <t xml:space="preserve">Weapons had attended the CSW 58TH AND 59TH sessions as well as participated in the UNESAP meetings and side events.She has attended and has represented the network in several International meetings by giving presentations in panel discussions.
</t>
  </si>
  <si>
    <t>Global Partnership for Achieving Sustainable Development, Human Rights, Climate Change, Gender Equality and Women's Rights, Conflict Prevention, Post Conflict Peace Building and the Promotion of Durable Peace</t>
  </si>
  <si>
    <t>1. To participate actively in in regional CSO engagement. eg. Panel discussment and presentation on issues affecting the region</t>
  </si>
  <si>
    <t>Soueth-Eash Asia</t>
  </si>
  <si>
    <t xml:space="preserve">World Youth foundation </t>
  </si>
  <si>
    <t>Yayasan Kesehatan Perempuan</t>
  </si>
  <si>
    <t>YKP</t>
  </si>
  <si>
    <t>Gender Equality and Women's Rights, reproductive health</t>
  </si>
  <si>
    <t xml:space="preserve">To achieve an Indonesian society which guarantees that every woman receives her rights to sexuality and reproductive health rights without discrimination, without mistreatment, and without pressure or violence from any parties whatsoever, and is therefore free from exploitation, illness, and unnecessary death.
</t>
  </si>
  <si>
    <t xml:space="preserve">The high maternal mortality rate, the lack of access for women to information and services, and the low level of women’s political rights in making decisions about their own bodies, sexuality and reproductive rights spurred a number of activists, researchers and academics already associated in the Women’s Health Forum (Forum Kesehatan Perempuan, FKP) to establish the Women’s Health Foundation (Yayasan Kesehatan Perempuan, YKP) on 19 June 2001.
YKP is a not-for-profit social welfare institution concerned with women’s reproductive health issues, which are a result of the structural imbalances that they face, both due to social constructions that create different roles, positions and rights for them as humans (gender roles) and because of discriminatory policies based on prejudice, bias, religious interpretations, and misguided political policies. 
</t>
  </si>
  <si>
    <t>jalan kaca jendela II NO 9, Rawa Jati, Kalibata, Jakarta Selatan, 12750</t>
  </si>
  <si>
    <t>www.ykesehatanperempuan.org</t>
  </si>
  <si>
    <t>ykesehatanperempuan@yahoo.com</t>
  </si>
  <si>
    <t>6221-7902112</t>
  </si>
  <si>
    <t>6221-7902109</t>
  </si>
  <si>
    <t xml:space="preserve">1. To work toward guaranteed legal protection for women, girls, the young, minority groups, and the differently-abled to enjoy their sexual and reproductive rights as part of their basic human rights.
2. To realize universal access to reproductive health care that is of good quality and affordable for women and marginal groups, without discrimination.
3. To raise the public’s awareness about reproductive rights and equality of women and men so that they can actively demand their reproductive health rights.
4. To urge the various authorities to reduce the maternal mortality rate.
5. To strengthen the organizational and institutional capacity of YKP to remain an effective organization in working for change in line with its vision by continuously applying the principles of good governance. 
</t>
  </si>
  <si>
    <t xml:space="preserve">1. STRATEGIC ISSUES FOR THE COMMUNITY
• Strategic issue 1: 
ADVOCACY FOR A GOVERNMENT REGULATION ON FULFILLMENT OF WOMEN’S REPRODUCTIVE HEALTH RIGHTS, INCLUDING SAFE ABORTION SERVICES 
Strategic Objective: 
To improve the effectiveness of advocacy work to lobby for the existence of a Government Regulation that protects women from the practice of dangerous abortions by providing safe abortion services. 
Achievement Targets: 
 Existence of a Government Regulation that provides optimum reproductive health services, including safe abortion services. 
 Revision of the Minister of Health Decree on Female Circumcision to protect women from the practice of female circumcision. 
• Strategic issue 2: 
EDUCATION TO RAISE ADOLESCENTS’ AWARENESS ABOUT REPRODUCTIVE HEALTH RIGHTS AND SEXUALITY. 
Strategic Objective:
To increase the knowledge and concern of the young regarding health, reproductive rights and sexuality, and to help them actively struggle for those rights. 
Achievement Targets: 
- Development of youth community learning regarding reproductive health and sexuality.
- Comprehensive sex education developed in schools as part of the curriculum.
- An expansion of the educational paradigm on reproductive health – not limited to the biological/medical approach but also addressing the gender relations that affect their reproductive health. 
• Strategic issue 3: 
UNIVERSAL ACCESS TO REPRODUCTIVE HEALTH SERVICES THAT ARE OF HIGH QUALITY, AFFORDABLE, AND FREE FROM DISCRIMINATION AGAINST WOMEN. 
Strategic Objective:
Increased access for women and adolescents to reproductive health services that are of high quality, affordable, and free from discrimination. 
Achievement Targets: 
The emergence of policies that guarantee realization of universal access to health care services, including:
- Non-discriminatory health services for women
- Reproductive health services friendly toward the young 
- Effectiveness of the National Social Security System (SJSN)
2. ORGANIZATIONAL AND INSTITUTIONAL STRATEGIC ISSUES FOR YKP
• Strategic issue 4: 
DEVELOPMENT OF A YOUTH STUDY CENTER ON REPRODUCTIVE HEALTH AND SEXUALITY AT YKP.
Strategic Objective: 
Development of the organizational functions of YKP, one of which is to support and empower the young through a reproductive health and sexuality study center for the young. 
Achievement Target: 
Gathering of youth study groups within YKP who actively raise their voices and lobby decision makers regarding the fulfillment of adolescents’ reproductive and sexual rights. 
• Strategic issue 5: 
BUILDING THE CAPACITY OF HUMAN RESOURCES
Strategic Objective: 
Enhanced outlook and capacity of staff in performing their basic duties and functions to carry out programs and realize the organization’s vision. 
Achievement Targets: 
- Increased understanding by staff of the issues of reproductive health and sexuality.
- Increased commitment, performance, and professionalism of staff.
• Strategic issue 6: 
DEVELOPMENT OF AN INFORMATION SYSTEM
Strategic Objective: 
The building of an effective information system to support the making of organizational decisions and wide-ranging advocacy on women’s reproductive health rights and sexuality. 
Achievement Targets: 
- An effectively functioning information, documentation and communication system.
- A communicative, regularly updated website.
- Sharing of learning experiences and promotion of success stories with an ever expanding reach. 
• Strategic issue 7: 
PREPARING SUSTAINABILITY OF THE PROGRAM TO DEFEND WOMEN’S HEALTH 
Strategic Objective: 
Formulation of guidelines and strategies to mobilize local funding sources to strengthen the organization’s sustainability. 
Achievement Targets: 
- An increase in partners and funding derived from local sources.
- An increase in the reserve fund to strengthen the organization’s liquidity. 
</t>
  </si>
  <si>
    <t>Zumrotin K Suilo</t>
  </si>
  <si>
    <t>Jalan kaca jendela II no 9, Rawa Jati, Kalibata, Jakarta Selatan, 12750</t>
  </si>
  <si>
    <t>zumrotin@gmail.com</t>
  </si>
  <si>
    <t>Zumrotin K Susilo was a member of FKP (Forum Kesehatan Perempuan) a founder of YKP and is now the Executive Chair of YKP. For more than three decades she has been a civil society leader. Initially she was a staff and later a director of the Yayasan Lembaga Konsumen Indonesia (YLKI), where she lead the Jaringan Kesehatan Perempuan (JKP) during 1993-1998. Thereafter she has taken executive and advisory roels in a variety of institutions, including Diector of INFID and Executive Director of Program Pemulihan Keberdayaan Masyarakat (PKM), a coalition of 27 NGO focusing on community economic development. In 2002-2007 she was the vice chairwoman of the national Human Rights Commission. For the proposed project she will be entrusted with the overall responsibility for project activities.</t>
  </si>
  <si>
    <t>CPD 47</t>
  </si>
  <si>
    <t>Youth, Education and Culture, Human Rights, Gender Equality and Women's Rights, Rule of Law and Governance</t>
  </si>
  <si>
    <t>we have the data on women and reproductive health</t>
  </si>
  <si>
    <t>Wahana Lingkungan Hidup Indonesia</t>
  </si>
  <si>
    <t>WALHI</t>
  </si>
  <si>
    <t>Food Security and Nutrition/ Sustainable Agriculture, Water and Sanitation, Energy, Human Rights, Climate Change, Disaster Risk Reduction, Gender Equality and Women's Rights</t>
  </si>
  <si>
    <t>Asia-Pacific Civil Society Forum on Sustainable Development:Consolidating and Reaching Out for Development Justice. Bangkok, Thailand 2014</t>
  </si>
  <si>
    <t xml:space="preserve">WALHI has been running its programs for a long time. Since the idea to establish a forum organization that fights for the improvement of the living environment emerged on October 15, 1980, WALHI has been facing various challenges in achieving its goal. 
The Period 2008-2012 was a phase to reinforce the peoples’ movement as the main vehicle of support in environmental advocacy struggles. Along with this, the next four years phase has been set out, in accordance with the mandate in the 11th WALHI National Environment Summit (PNLH) in Balikpapan, 11 - 17 April 2012. There WALHI established general objectives and a four year program (2012-2016) to guarantee and protect productive assets as a source of peoples’ livelihoods to realize a healthy environment and sustainable justice and gender justice.
</t>
  </si>
  <si>
    <t>The Indonesian Environment Forum (WALHI) is the largest, independent, non-profit environmental organization in Indonesia. Currently, WALHI is present in 27 provinces in Indonesia with a total membership base of 479 organizations and 156 individuals (as of December 2011). These members are actively campaigning at the local, national and international levels. At the international level, WALHI runs campaigns through the Friends of the Earth International network which is comprised of 71 grass roots organizations in 70 countries, 15 affiliates organization, and more than 2 million individuals and supporters around the world .</t>
  </si>
  <si>
    <t>Jl. Tegal Parang Utara No 14 Jakarta Indonesia</t>
  </si>
  <si>
    <t>www.walhi.or.id</t>
  </si>
  <si>
    <t>ahmad.walhi@gmail.com</t>
  </si>
  <si>
    <t>+62 21-79193363</t>
  </si>
  <si>
    <t>+62 21-7941673</t>
  </si>
  <si>
    <t xml:space="preserve">WALHI is a network of independent environmental defenders to realize a social order and environment that is fair and democratic.
WALHI believes in the right to a healthy environment. WALHI believes that decent life is a human right.
WALHI upholds gender justice, the rights of marginalized communities and the rights of living creatures.
WALHI believes the environmental movement must evolve into a social movement that prioritizes solidarity and creative, non violent confrontational actions.
WALHI believes that a democratic, open, responsible and professional organization will be able to protect peoples’ rights and environmental sustainability.
</t>
  </si>
  <si>
    <t xml:space="preserve">Referring to the general objectives which have been decided in the WALHI General Assembly , WALHI has established a strategic program for the period 2012 - 2016 are as follows:
1st Issue: Natural Resources Management (Food, Water, Energy, Forests and Mining) 
2nd Issue: Spatial Planning in Securing Community area for livelihood
3rd Issue: Climate Change 
4th issue: Internal and External Institutional governance 
5th Issue: Fulfilling the Peoples’ Basic Right 
6th issue: Sustainable Tourism
7th issue: Land Tenure Conflict
8th issue: Conflict relating to coastal, marine areas and small islands
9th issue: Disaster Management
</t>
  </si>
  <si>
    <t>Ahmad Syamsul Hadi</t>
  </si>
  <si>
    <t>Jl. Tegal Parang Utara No.14 Jakarta</t>
  </si>
  <si>
    <t>+62 21 79193363 - +62 81 33737 4038</t>
  </si>
  <si>
    <t>+62 21 7941673</t>
  </si>
  <si>
    <t>Head of Organisational Departement, National Executive of WALHI 
Southeast Asia Focal Points for Regional CSO Engagement Mechanism (SEA - RCEM)</t>
  </si>
  <si>
    <t>Food Security and Nutrition/ Sustainable Agriculture, Water and Sanitation, Energy, Human Rights, Climate Change, Disaster Risk Reduction, Forests and Biodiversity</t>
  </si>
  <si>
    <t>realization of a social, political, economic order that is fair and democratic and one that guarantees peoples’ rights over the sources of life and a healthy environment.</t>
  </si>
  <si>
    <t>Nanjie Zhang</t>
  </si>
  <si>
    <t>Disaster Risk Reduction
Oceans &amp; Seas
Forests &amp; Biodiversity
Climate Change
Energy
Water &amp; Sanitation Others: Science &amp; Technology for Development
Science Education
Science Communication, Science Journalism
Anthropology
Tribes, Tribal Rights &amp; Development
Indigenous People
Sustainable Development</t>
  </si>
  <si>
    <t>Computer Professionals' Union</t>
  </si>
  <si>
    <t>CPU</t>
  </si>
  <si>
    <t>Youth, Education and Culture, Means of Implementation, Free Information, Privacy of Information, Free Open Source Software, Use of Appropriate Technology, Technology for the People</t>
  </si>
  <si>
    <t>The Computer Professionals' Union aims to:
(1) Advocate, promote and advance "ICT for the People", as CPU expounds on issues concerning ICT and its effects on the Filipino people;
(2) Raise the awareness and consciousness of ICT professionals on the situation of the ICT industry in the Philippines;
(3) Organise ICT professionals and mobilise the sector on issues affecting their welfare and the Filipino nation as a whole, and to respond to the specific ITC needs of basic and allied sectors of Philippine society;
(4) Promote the use of free open source software (FOSS) and appropriate technologies, and
(5) Establish linkages and alliances with other social sectors, local and international organisations, institutions and individuals sharing a common goal of advancing "ICT for the people".</t>
  </si>
  <si>
    <t>The Computer Professionals' Union is a duly registered, non-stock, non-profit organization of ICT professionals, students and advocates united in advancing ICT for the people.
Today, it is made up of a core of volunteer-members committed to a vision of a Philippines that is free from foreign control and domination, where its people enjoy democratic and civil rights, and where information and communications technology can assist and serve the real development needs of the country's people and economy. 
Circumscribed in this institutional vision, the CPU has as its mission to work for an information and communications technology that will
benefit the Filipino people through the enunciation of a pro-people critical standpoint on the state of ICT in the country and its impact on the Filipino people in general and on ICT professionals in particular.</t>
  </si>
  <si>
    <t>127-B Scout Fuentebella Street, Barangay Sacred Heart, Quezon City, 1103 Philipines</t>
  </si>
  <si>
    <t>www.cp-union.com</t>
  </si>
  <si>
    <t>secretariat@cp-union.com</t>
  </si>
  <si>
    <t>+632 4164468</t>
  </si>
  <si>
    <t xml:space="preserve">CPU is guided by the following principles:
Freedom of Information. CPU believes that information in all forms is the collective knowledge and experience of humankind. Therefore, no one can own information. Anyone can use and develop it for the benefit of mankind and development of society.
Privacy of Information. Computers and telecommunications networks have brought consumers many conveniences. But, advanced technologies pose serious threats to privacy. CPU believes that information about us, our families, where we live, where we work, people we call, sites we surf, stores we shop in, etc., should be kept private.
Free and Open Source Philosophy. CPU fully supports the free and open source philosopy and communities.
Right to organize. CPU members believe that as workers, they have the right to form associations that will collectively fight for their rights and welfare.
Use of Appropriate Technology. CPU believes that technology alone cannot solve political and social problems. It aims to dispel myths about the infallibility of technological systems and neutrality of science and technology.
</t>
  </si>
  <si>
    <t xml:space="preserve">ICT Advocacy - Since its inception in 2001, CPU has sought to articulate the state of the ICT industry and its accompanying issues in the context of people's development. We are first in urging the Philippine Congress to officially adapt FOSS for the government's ICT
needs to save on public expenditure otherwise spent on commercial software, which can be better used for food production and poverty alleviation programs.
New Media Trainings - We train non-profits and advocacy organizations in the use of various digital tools for their campaigns
Project for People's Web - We provide assistance for the ICT and related needs of people's organizations, grassroots-oriented NGOs and other like-minded voluntary organizations in civil society. Primary focus is given on providing technical expertise to enable a web presence for these organizations.
Software Application Development - We develop and train in the use of databases, management systems, and other applications for advocacy work
Digital Resources Bureau - We help re-service old but serviceable hardware and peripherals for use by organizations that cannot afford new computer hardware. 
FOSS advocacy - CPU is a leading promoter of Free and Open Source Software of FOSS as an alternative in the industry and as a tool for advocacy. We also conduct seminars and free trainings on FOSS.
Hardware Repair and Maintenance - We maintain, repair and streamline hardware systems for non-profits and cause-oriented organizations
</t>
  </si>
  <si>
    <t>Ana Gabriela Celestial</t>
  </si>
  <si>
    <t>127-B Scout Fuentebella Street, Brgy. Sacred Heart, Quezon City, Philippines</t>
  </si>
  <si>
    <t>ana.cpunion@gmail.com</t>
  </si>
  <si>
    <t>Since her college days in the University of the Philippines, Ana has been a champion of using science and technology for the benefit of the people. After obtaining her bachelor's degree in Molecular Biology and Biotechnology in 2005, she decided to volunteer full-time for various people-oriented NGOs in the Philippines. Currently she is a coordinator for the Computer Professionals' Union.</t>
  </si>
  <si>
    <t>Food Security and Nutrition/ Sustainable Agriculture, Desertification, Land Degradation and Drought, Water and Sanitation, Youth, Education and Culture, Energy, Means of Implementation, Sustainable Cities and Human Settlement, Sustainable Transport, Sustainable Consumption and Production (Including Chemical and Waste), Climate Change, Disaster Risk Reduction, Oceans and Seas, Forests and Biodiversity, ICT for the People,</t>
  </si>
  <si>
    <t>I can help offer meaningful and valuable insights, inputs, and technical expertise on the development of goals and indicators specific to the S&amp;T sector, and coming from the unique standpoint of scientists, technologists, and engineers for inclusive development</t>
  </si>
  <si>
    <t>Youth, Education and Culture, Health and Population Dynamics, Human Rights, Gender Equality and Women's Rights, SRHR and HIV and AIDS</t>
  </si>
  <si>
    <t>nancy850602@gmail.com</t>
  </si>
  <si>
    <t>86 1398 7138 904</t>
  </si>
  <si>
    <t>86 871 6574 5078</t>
  </si>
  <si>
    <t>ZHANG Nanjie</t>
  </si>
  <si>
    <t>nancy.z@vectoringchina.com</t>
  </si>
  <si>
    <t xml:space="preserve">Chief Executive Director of China Youth Leaders’ Resource Center (Vectoring China), the board member and Chinese country focal points coordinator of Youth LEAD, the Asia Pacific Young Key Populations Network. Member of Technique Advisory Group of Unzip the Lip, the Asia Pacific Sexual and Reproductive Health and Rights for Women and Girls Network. Master of Arts in Human Rights (International Programme), Mahidol University, Bangkok, Thailand, Master of Art in Medical Law Graduation Programme (2012), Evidence Science Research Institute, Chinese University of Political Science and Law. Chinese Project officer of Women Health and Rights Program in Southeast Asia funded by Asia-Pacific Research and Resource Center for Women. 
</t>
  </si>
  <si>
    <t xml:space="preserve"> Participated Understanding the focus on Young Key Affected Populations in Concentrated and Low Prevalence HIV Epidemics; Understanding and Advancing Adolescent Health, Participation and Wellbeing in the Asia Pacific Region. organized by UNICEF, UNFPA and UNESCO Asia and Pacific Regional office, September 19 to 23, and Sep 26 to 30 in Bangkok, Thailand.
 Participated the Global Youth Forum, Dec 4-6th ,2012, Bali, Indonesia.
 Participated the the Asia-Pacific Regional Preparatory Meeting for the 58th Session of the CSW, Feb. 12-13, 2014, Bangkok, Thailand.
 Participated the UNESCAP Asia Pacific Gender Equality and Women’s Empowerment Meeting: Beijing +20 Review, Nov 17-20, 2014, Bangkok, Thailand.
 Participated the Asia-Pacific Intergovernmental Meeting on HIV and AIDS, Jan 28-30, Bangkok, Thailand.
</t>
  </si>
  <si>
    <t xml:space="preserve">To promote young people’s engagement and meaningful participation into the UN system’s decision making process, as well as the collaboration with UN member states/governments to lobby the policies issued by UN. As the young people-led Asia Pacific regional network, the involvement of Youth LEAD is the approach to have more young activists inclusive from different countries, which is valuable for UN to make sure the civil society organizations (youth-led especially) play their role on monitoring and evaluation the process to achieve the goals and policies ongoing in country level. 
HIV and sexual and reproductive health and rights for young people and young key populations issues will be widely shared in the platform of regional CSO forum, which is important for UN to adopt diverse voice and demands from different representatives and communities, to ensure the decisions are appropriate and comprehensives to meet people’s needs.
</t>
  </si>
  <si>
    <t>NoBox Transitions Foundation, Inc.</t>
  </si>
  <si>
    <t>NoBox</t>
  </si>
  <si>
    <t>Drug Use and Drug Policy Reform</t>
  </si>
  <si>
    <t>58th CND Session, 2015; UNESCAP IGM on HIV/AIDS, 2015</t>
  </si>
  <si>
    <t>Responses and policies related to the drugs that respect the inherent dignity of each person and value the diversity in our shared experiences.</t>
  </si>
  <si>
    <t xml:space="preserve">NoBox advocates for drug policy reform, raising awareness on the nature and impact laws and policies have not just on use, but also on the many aspects of life. We embrace the philosophy of harm reduction, pushing for and providing responses as multi-faceted as the people needing them and as complex as the problems they are responding to. NoBox also makes use of creative and unconventional channels to change the conversation about drugs into an honest and sensible one. 
</t>
  </si>
  <si>
    <t>1707 17/F The Trade and Financial Tower, 7th Avenue corner 32nd Street, Bonifacio Global City, Taguig, 1634 Philippines</t>
  </si>
  <si>
    <t>www.noboxtransitions.org</t>
  </si>
  <si>
    <t>sayhello@noboxtransitions.org</t>
  </si>
  <si>
    <t>(63-2) 556-6269</t>
  </si>
  <si>
    <t>(632) 556-6269</t>
  </si>
  <si>
    <t>Drug use and Drug Policy Reform</t>
  </si>
  <si>
    <t>Ma. Inez Feria</t>
  </si>
  <si>
    <t>1707 17/F The Trade and Financial Tower, 7th Ave cor 32nd Street, Bonifacio Global City, Taguig, 1634 Philippines</t>
  </si>
  <si>
    <t>ma.inez@noboxtransitions.org</t>
  </si>
  <si>
    <t>With a background in Psychology and in Medical Anthropology, founded NoBox to expand prior work on providing harm reduction treatment within a residential setting to one that includes addressing the environment in which such treatment and (other) responses exist.</t>
  </si>
  <si>
    <t xml:space="preserve">UNESCAP IGM on HIV/AIDS, 2015
58th Commission on Narcotic Drugs Session, 2015
</t>
  </si>
  <si>
    <t>Drug Use, Harm Reduction Treatment, and Drug Policy Reform</t>
  </si>
  <si>
    <t>Raising issues and promoting human rights, compassion, and accountability in the arena of drug policy and treatment.</t>
  </si>
  <si>
    <t>Health and Population Dynamics, Climate Change, Gender Equality and Women's Rights</t>
  </si>
  <si>
    <t>- BPfA &amp; 59th session of Commission on the Status of Women (CSW)
- ICPD beyond 2014 &amp; 48th session of the Commission on Population and
Development (CPD48)
- Convention on the Elimination of all Forms of Discrimination Against Women(CEDAW)</t>
  </si>
  <si>
    <t>- To strengthen women as right holders to claim their rights and redefine existing parameters of state and society. 
- Advocate and mobilize for gender equality and social justice, promoting equitable policies and practices from the local to the global and back again.
- Hold the state accountable for equal rights, security, and dignity of all and the sustainable and equitable use of resources
- Promote a culture of peace, democracy and pluralism and resist the use of culture and religion by state and non-state actors to deny women's rights 
- Flourish as an inclusive, vibrant, pro-active feminist organization</t>
  </si>
  <si>
    <t>Shirkat Gah works in 44 districts across Pakistan’s four provinces. The organization acts in concert with other Civil Society Organizations (CSOs) as key allies championing gender equality and social justice. Shirkat Gah has fully engaged with and led processes concerning obligations and reporting under, in particular, the Convention on the Elimination of all Forms of Discrimination Against Women(CEDAW), the Beijing Platform for Action, the International Conference on Population and Development, particular goals of the Millennium Development Goals and Universal Periodic Review.
Nationally and internationally, Shirkat Gah partners with academia and research institutions as well as civil society groups. The organization is represented in many international bodies (e.g. IUCN (World Conservation Union), functions as the Asia Region Coordination Office for the international solidarity network, Women Living under Muslim Laws (WLUML), and sits on the steering committees of several initiatives to further gender equality.</t>
  </si>
  <si>
    <t>29, D-II, Block 6, P.E.C.H.S, Shara-e-faisla, Karachi.</t>
  </si>
  <si>
    <t>maryum.siddiqui@khi.sgah.org.pk</t>
  </si>
  <si>
    <t>(i) strengthen women as rights’ holders, 
(ii) reorient their immediate community actors to be more supportive and responsive, and 
(iii) promote a conducive policy framework.</t>
  </si>
  <si>
    <t>Capacity building of media persons, youth groups, women, men, service providers etc
Rights based approach to research 
Advocacy and awareness raising</t>
  </si>
  <si>
    <t>Maryum Siddiqui</t>
  </si>
  <si>
    <t>29, D/II, Block 6, P.E.C.H.S, Shara e Faisal, Karachi.</t>
  </si>
  <si>
    <t xml:space="preserve">Programme Officer - SRHR 
</t>
  </si>
  <si>
    <t>BPfA &amp; 59th session of Commission on the Status of Women (CSW)
ICPD beyond 2014 &amp; 48th session of the Commission on Population and
Development (CPD48)
ESCAP Asia Pacific Forum on Sustainable Development</t>
  </si>
  <si>
    <t>MONFEMNET National Network</t>
  </si>
  <si>
    <t>MONFEMNET</t>
  </si>
  <si>
    <t>Human Rights, Gender Equality and Women's Rights, Social Justice</t>
  </si>
  <si>
    <t>The latest participation was the 47th session on CPD in New York with the support of ARROW.</t>
  </si>
  <si>
    <t>Our Objectives
1. Promote attitudinal and cultural change towards greater respect and understanding of gender justice
2. Influence public policy to harmonize it with the principles of gender justice
3. Build networking and cooperation among members and partners, nationally and internationally on issues related to gender justice
4. Build members’ and partners’ analytical, advocacy, and community development capacity in the area of gender justice
5. Support the development of new organizations and communities that promote gender justice</t>
  </si>
  <si>
    <t>MONFEMNET National Network (MONFEMNET) is a non-partisan non-governmental organisation with a mission to serve as a strong driving force for the development of a national, broad-based, democratic, sustainable and transformative movement for women’s human rights, gender equality, substantive democracy and social justice. We focus on policy advocacy and participatory, rights-based training aimed at building a grassroots movement and promoting institutional reform.</t>
  </si>
  <si>
    <t>Address: Ulaanbaatar-14201, POB-418, Mongolia</t>
  </si>
  <si>
    <t>www.monfemnet.org</t>
  </si>
  <si>
    <t>info@monfemnet.org</t>
  </si>
  <si>
    <t>+(976) 7011 0355</t>
  </si>
  <si>
    <t>Our three-prong focuses on promoting cultural transformation, policy and institutional reform, and movement building. It uses a human rights/gender-equality based approach and strives to institutionalize a non-violent and non-hierarchical, inclusive and respectful, open and participatory, transparent and accountable process as a basis for creative, sustainable and fair solutions to societal challenges.</t>
  </si>
  <si>
    <t>In 2005-2006, the Network redefined its core goal as that of presenting a strong unified voice of women on policy issues vis-à-vis high-level decision-makers and organized the first “Through Women’s Eyes, With Women’s Power” conference in March 2006. Since then, the conference has successfully evolved into a strategic platform, which brings together diverse civil society and social groups and other stakeholders (including government, media and international organizations) to engage in critical and constructive discussions on policy issues, firmly based on the principles of human rights and gender equality. This year we organized the 10th forum, titled "Through Women's Eyes: State Accountability". We also conduct advocacy activities by organizing national dialogues and discussion on various national policies and draft laws related to gender equality, violence against girls and women, SRHR and other relevant areas. As a network consisting of diverse human rights organizations, we organize trainings and workshops on human rights, gender equality, transforming masculinities towards gender justice, among others.</t>
  </si>
  <si>
    <t>Enkhjargal Davaasuren</t>
  </si>
  <si>
    <t>Ulaanbaatar-14201, POB-418, Mongolia</t>
  </si>
  <si>
    <t>coordinator@monfemnet.org</t>
  </si>
  <si>
    <t>(976) 7011 0355</t>
  </si>
  <si>
    <t>Ms. Enkhjargal Davaasuren is General Coordinator of MONFEMNET National Network and Adviser to the National Center Against Violence NGO. She has been playing a major, instrumental role in legislating the Mongolian Law to Combat Domestic Violence. Having dedicated her work to prevent domestic violence and violence against women and girls for the past 20 years, she has now assumed this position at the MONFEMNET to ensure gender and social justice for all women and human rights for all.</t>
  </si>
  <si>
    <t>Within the capacity of her work in the field of DV and VAW, she has been involved with various UN meetings and activities.</t>
  </si>
  <si>
    <t>Human Rights, Gender Equality and Women's Rights, Rule of Law and Governance, Domestic Violence and VAW</t>
  </si>
  <si>
    <t>With her expertise on CSOs and NGOs in terms of its governance, law, development and evolution, she can contribute to Regions CSO Engagement with the UN System. She has worked on diverse issues with regional CSOs and the UN in Mongolia for a long time. She is a lawyer with the expertise on human rights issues, including DV, VAW, gender justice, social justice, to name a few.</t>
  </si>
  <si>
    <t>Food Security and Nutrition/ Sustainable Agriculture, Desertification, Land Degradation and Drought, Water and Sanitation, Employment, Decent Work and Social Protection, Youth, Education and Culture, Health and Population Dynamics, Sustained and Inclusive Economies, Energy, Sustainable Cities and Human Settlement, Sustainable Transport, Sustainable Consumption and Production (Including Chemical and Waste), Climate Change, Disaster Risk Reduction, Oceans and Seas, Forests and Biodiversity</t>
  </si>
  <si>
    <t>Zero draft Rio+20 NY 2013</t>
  </si>
  <si>
    <t>AGHAM aims to vigorously encourage S&amp;T professionals, workers, and advocates to share their knowledge and expertise through direct community service, research, consultancy, campaigns and advocacy, fora, fact-finding missions, and discussion groups.</t>
  </si>
  <si>
    <t>AGHAM is an organization of patriotic, pro-people science and technology advocates, bonded together by a common interest of promoting science and technology that genuinely serve the interest of the Filipino people, especially the poor.</t>
  </si>
  <si>
    <t>www.agham.org</t>
  </si>
  <si>
    <t xml:space="preserve">AGHAM seeks to attain the following,
1. Advocate for a science and technology that is self-reliant, pro-poor and independent
2. Promote and advance science and technology that genuinely serves the interest of the Filipino people
3. Unite the broadest composition of the S&amp;T sector towards a pro-people and patriotic orientation of science and technology
4. Organize and mobilize with other sectors for the attainment of a science and technology that eventually leads to a sovereign and prosperous society
5. Encourage, promote and support researches and technological innovations that aim to enhance agricultural productivity and uplift the lives of the Filipino poor
6. Establish linkage with local and international S&amp;T agencies, organizations and individuals sharing
the common goal of making S&amp;T serve the interest of the Filipino people
</t>
  </si>
  <si>
    <t>Giovanni Tapang</t>
  </si>
  <si>
    <t>gtapang@agham.org</t>
  </si>
  <si>
    <t>+63 2 9209099</t>
  </si>
  <si>
    <t>- Current Chairperson of AGHAM
- PhD in Physics
- Professor of Physics at the University of the Philippines Diliman</t>
  </si>
  <si>
    <t>Attended the meeting of the zero draft for the Rio+20 in 2013 Jan</t>
  </si>
  <si>
    <t>Food Security and Nutrition/ Sustainable Agriculture, Desertification, Land Degradation and Drought, Water and Sanitation, Employment, Decent Work and Social Protection, Youth, Education and Culture, Health and Population Dynamics, Sustained and Inclusive Economies, Macroeconomic Policies, Energy, Sustainable Cities and Human Settlement, Sustainable Transport, Sustainable Consumption and Production (Including Chemical and Waste), Climate Change, Disaster Risk Reduction, Oceans and Seas, Forests and Biodiversity</t>
  </si>
  <si>
    <t>Promote and advocate the use of technology to move towards production and economic processes that would help to fulfill people’s right to develop, equitably and within natural limits.</t>
  </si>
  <si>
    <t>Likhaan Center for Women's Health</t>
  </si>
  <si>
    <t>Likhaan</t>
  </si>
  <si>
    <t>Poverty Eradication, Health and Population Dynamics, Human Rights, Gender Equality and Women's Rights, LGBTIQ Rights</t>
  </si>
  <si>
    <t>participation in CPD and CSW meetings; ICPD and Beijing Conference on PoA</t>
  </si>
  <si>
    <t>To promote and push for the health and rights of disadvantaged women and their communities</t>
  </si>
  <si>
    <t>Likhaan is an NGO, which was established in 1995 and which envisions a society where all women are able to attain the highest possible level of health and exercise to the fullest their right to health. It attempts to do this through the development of health policies and programs that are responsive to and respectful of women rights, and through capacitating women, especially in poor and marginalized communities, to be informed, self-reliant and agents of change for their communities. Likhaan runs 3 regular programs: capacitating and organizing women and young people to assess and address their own problems; providing basic health care, including Family Planning services to poor communities, e.g., in Manila, Malabon, Pasay, Bulacan; and advocating for pro-women and pro-poor health policies and programs, such as the Reproductive Health Law.</t>
  </si>
  <si>
    <t>27 Ofelia Street, Brgy. Bahay Toro, Project 8, Quezon City, 1106 Philippines</t>
  </si>
  <si>
    <t>www.likhaan.org</t>
  </si>
  <si>
    <t>office@likhaan.org</t>
  </si>
  <si>
    <t>(632) 454 3854</t>
  </si>
  <si>
    <t>(632) 926 6230</t>
  </si>
  <si>
    <t>women’s and adolescents' health, sexual and reproductive health and rights</t>
  </si>
  <si>
    <t>establishment/management of community-based primary/RH clinics, research and publication, education and training, policy advocacy, community/women/youth organizing</t>
  </si>
  <si>
    <t>Junice L. Demeterio-Melgar, MD</t>
  </si>
  <si>
    <t>27 Ofelia Street, Brgy. Bahay Toro, Project 8, Quezon City 1106 Philippines</t>
  </si>
  <si>
    <t>junice@likhaa.org; office@likhaan.org</t>
  </si>
  <si>
    <t xml:space="preserve">Dr. Junice L. Demeterio-Melgar is a co-founder and the Executive Director of Likhaan, and Secretary General of the Reproductive Health Advocacy Network (RHAN) in 2004, 2010-2012, and from 2014-2016. Participant in the crafting and implementation of the RH Law -Technical panel of the House of Representatives and Senate during the plenary debates and the Bicameral Conference from 2008-2012; Member, Reproductive Health Law Implementing Rules and Regulations (RHL IRR) Drafting Committee, Jan.-Mar 2013; Member, RH Law National Implementation Team Secretariat, Nov.2014 - present
• Writer, including lead author of: Philippines Country Profile on Universal Access to Sexual and Reproductive Health and Philippines Country Profile on Access to Sexual and Reproductive Rights, published by the Asia Resource and Research Center for Women (ARROW) (2014)
Partner, Asia Resource and Research Center for Women (ARROW) and the International Initiative for Maternal Mortality and Human Rights (IIMMHR)
</t>
  </si>
  <si>
    <t>Attended CPD and CSW meetings either as part of the Philippine Delegation or as CSO. 
Contributed in reviewing and submitting comments on statements or declarations
Participated in writing progress reports on ICPD and Beijing PoA</t>
  </si>
  <si>
    <t>Poverty Eradication, Youth, Education and Culture, Health and Population Dynamics, Gender Equality and Women's Rights, LGBTIQ Rights</t>
  </si>
  <si>
    <t>comments/information dissemination</t>
  </si>
  <si>
    <t>Asia Society for Social Improvement and Sustainable Transformation</t>
  </si>
  <si>
    <t>ASSIST</t>
  </si>
  <si>
    <t>Food Security and Nutrition/ Sustainable Agriculture, Water and Sanitation, Youth, Education and Culture, Health and Population Dynamics, Sustained and Inclusive Economies, Energy, Sustainable Consumption and Production (Including Chemical and Waste), Climate Change, Disaster Risk Reduction, Gender Equality and Women's Rights</t>
  </si>
  <si>
    <t>Participated in the UN Meeting at Bangkok, Thailand in May 2014.</t>
  </si>
  <si>
    <t>We help our target groups promote sustainability within their organization, and achieve the resilience to face present and future challenges. We especially engage businesses to undertake social responsibility efforts, and integrate principles of resource efficiency and sustainable production in their corporate framework.
We build people’s unique strengths and forge partnerships with governments, civil society organizations, the academe, corporate foundations, corporations, multilateral donors, all towards creating solutions for social problems.</t>
  </si>
  <si>
    <t>Asia Society for Social Improvement and Sustainable Transformation (ASSIST) is an international non-government organization focused on capacity building. It seeks to promote sustainable practices to address social problems in the developing world and to empower its target groups to make them resilient to the social, economic and environmental challenges. With over 11 years of involvement in capacity building projects, ASSIST takes pride in its process-oriented approach towards social improvement and sustainable transformation.
With HQ in the Philippines, ASSIST has offices in India, Sri Lanka, Vietnam and Cambodia but manages projects in over 15 countries across Asia, Africa and Latin America including Nicaragua, Mexico, Haiti, Jordan and Lesotho. With a philosophy of ‘partner to progress’, ASSIST works closely with like-minded, able and experienced partners across geographies while dealing with different social issues and has a very close working relationship with multilateral agencies. ASSIST has so far managed and delivered over 50 projects successfully with agencies including the European Union, United Nation Environment Programme (UNEP), United Nations Industrial Development Organization (UNIDO), United Nations Development Programme (UNDP), USAID, International Finance Corporation (IFC), GIZ, DEG/KFW and ADB amongst others.</t>
  </si>
  <si>
    <t>5/F A&amp;V Crystal Tower 105 Esteban St., Legazpi Village 1229 Makati City, Philippines</t>
  </si>
  <si>
    <t>www.assistasia.org</t>
  </si>
  <si>
    <t>info@assistasia.org</t>
  </si>
  <si>
    <t>+63 2 403-8668</t>
  </si>
  <si>
    <t>+63 2 403-8358</t>
  </si>
  <si>
    <t>Capacitate SMEs and other CSOs</t>
  </si>
  <si>
    <t>1) Capability building for SMEs, CSOs, and other enterprises
2) Provide technical assistance to international development agencies and other multilateral agencies
3) Develop and manage learning content in various platforms
4) Manage and facilitate events</t>
  </si>
  <si>
    <t>Karthikeyan Subburaman</t>
  </si>
  <si>
    <t>103 Cosmopolitan Condominium, Valero St., Salcedo Village, Bel-air, Makati City</t>
  </si>
  <si>
    <t>karthik@assistasia.org</t>
  </si>
  <si>
    <t>(+63) 9209457195</t>
  </si>
  <si>
    <t>(+63) 2 403-8358</t>
  </si>
  <si>
    <t>He has 10 years of expertise within development agencies. He graduated BS in Chemical Engineering and MS in Materials Science. he has lead and developed several development proposals in the region under EU, UNEP, and UNIDO grants to name a few. He is certified in developing new technology-based learning content.</t>
  </si>
  <si>
    <t>Attended UN Meeting in Bangkok, Thailand, May 2014</t>
  </si>
  <si>
    <t>We will spearhead CSO engagement through our Asian NGO platform (print and online) and by facilitating and supporting training and workshops.</t>
  </si>
  <si>
    <t>East and North Asia</t>
  </si>
  <si>
    <t>Yunnan Health and Development Research Association</t>
  </si>
  <si>
    <t>YHDRA</t>
  </si>
  <si>
    <t>Poverty Eradication, Water and Sanitation, Employment, Decent Work and Social Protection, Youth, Education and Culture, Health and Population Dynamics, Sustainable Development Financing, Means of Implementation, Human Rights, Sustainable Cities and Human Settlement, Sustainable Consumption and Production (Including Chemical and Waste), Climate Change, Disaster Risk Reduction, Forests and Biodiversity, Gender Equality and Women's Rights, illegal drugs or ‘substance abuse’</t>
  </si>
  <si>
    <t xml:space="preserve">ICPD (1994, Cairo)
WFCW (1995, Beijing)
WHO meetings, in gender and reproductive health, since 1998. Member of YHDRA have been members of the Advisory Panel of the UNDP/UNFPA/WHO/ World Bank Special Program of Research, Development and Research Training in Human Reproductive Health. 1998-2006.
Consultant meetings of the UNFPA/ UNICEF supported project entitled the Culture-sensitive Maternal and Child Health Services in Ethnic Minority groups in China. 1998-2015.
</t>
  </si>
  <si>
    <t xml:space="preserve">Promote equal health and development for both men and women. 
Rooted in the unique multi-cultural environment of Yunnan Province, integrating medical and social sciences to engage in health and development research, in order to cultivate talents and offer community services. Provide strategic decision support and information and technical consulting to government agencies in order to advance health and harmonious growth of the masses. 
</t>
  </si>
  <si>
    <t xml:space="preserve">Yunnan Health and Development Research Association – YHDRA, formerly known as Yunnan Reproductive Health Research Association, was established in March of 1994. It was the first health related Non-Governmental Organization (NGO) registered in China. Its current name, YHDRA, was established in 2007 to reflect a broadened scope and mission. 
YHDRA has been one of the 6 global collaborative training centers of WHO, in gender and reproductive health, since 1998. Member of YHDRA have been members of the Advisory Panel of the UNDP/UNFPA/WHO/ World Bank Special Program of Research, Development and Research Training in Human Reproductive Health, and Consultant of the UNFPA/ UNICEF supported project entitled the Culture-sensitive Maternal and Child Health Services in Ethnic Minority groups in China. Experts of YHDRA also serve as member of the Advisory Group for the China National Health and Family Planning Committee.
YHDRA’s key members consist of researchers and social action players from medical and social sciences. The 216 members come from many organizations in Yunnan including universities, graduate schools, family planning and health care agencies as well as news and information departments. It also serves as the model internship organization for Yunnan university graduates.
</t>
  </si>
  <si>
    <t>Apt. 102, 6th Block, Yinhaishanshuijian, 748 Dianchi Road, Kunming City, 650228, P.R. China</t>
  </si>
  <si>
    <t>http://www.yhdra.org/</t>
  </si>
  <si>
    <t>yhdra1994@163.com</t>
  </si>
  <si>
    <t>86 0871-64618554</t>
  </si>
  <si>
    <t>86 0871-65311542</t>
  </si>
  <si>
    <t xml:space="preserve">Sustainable Development.
Equal health and development for both men and women.
Poverty Eradication and Gender Equality..
Youth, Education and Culture.
</t>
  </si>
  <si>
    <t>OU Xiaoou</t>
  </si>
  <si>
    <t>24-6, Dianchi Mingguwu, Xigong Matou, Dianchi Road, Kunming City, Yunnan Province, China</t>
  </si>
  <si>
    <t>ou-xiaoou@hotmail.com</t>
  </si>
  <si>
    <t xml:space="preserve">OU Xiaoou, female, was born in June, 1985. She is an assistant researcher of Institute of Sociology, Yunnan Academy of Social Sciences and also a core member of YHDRA. Her research area is gender and development, especially focus on social change, ethnic minority women’s livelihood and mobility. She was also involved into a lot of feminist advocacies at both national and ininternational levels.
</t>
  </si>
  <si>
    <t xml:space="preserve">She participated Asia Pacific Civil Society Forum on Beijing+20 which was held prior to the UN-ESCAP Asian and Pacific Conference on Gender Equality and Women’s Empowerment: Beijing+20 Review in Bangkok, November, 2014.
</t>
  </si>
  <si>
    <t>Poverty Eradication, Food Security and Nutrition/ Sustainable Agriculture, Water and Sanitation, Employment, Decent Work and Social Protection, Youth, Education and Culture, Health and Population Dynamics, Sustained and Inclusive Economies, Global Partnership for Achieving Sustainable Development, Human Rights, Regional and Global Governance, Sustainable Cities and Human Settlement, Climate Change, Gender Equality and Women's Rights</t>
  </si>
  <si>
    <t xml:space="preserve">As a young researcher and feminist advocate who is from rural and mountain area of China, she has been active and experienced in both academic field and gender equality advocacy. She will contribute her regional network resources, professional knowledge and indigenous experience to Regions CSO Engagement with the UN System. 
YHDRA will make contributions in Global Partnership for Achieving Sustainable Development.
</t>
  </si>
  <si>
    <t>Faculty of Postgraduate Studies, University of Health Sciences</t>
  </si>
  <si>
    <t>UHS</t>
  </si>
  <si>
    <t>We participated in the ICPD and Beijing+20.</t>
  </si>
  <si>
    <t>The ideal mission for our organization is to produce good quality of health professional in order to provide health related services and to all Lao people with the attention to Women, Children and men of the reproductive ages and with a world where it is possible that all people are equal and enjoy all rights.</t>
  </si>
  <si>
    <t>Our Organization is the higher non-profit organization which produce high qualified health professional to serve the Local people, including the ethnic minority groups, provide health professional services and carrying research in Health related areas, Public Health, especially MCH, SRHR and promoting advocacy on SRHR.</t>
  </si>
  <si>
    <t>Samsenthai Road, Sisattanak District</t>
  </si>
  <si>
    <t>psr.edu.la or uhs.edu.la</t>
  </si>
  <si>
    <t>psr.</t>
  </si>
  <si>
    <t>856-21-240854</t>
  </si>
  <si>
    <t>Women, children and young people</t>
  </si>
  <si>
    <t>Carrying research and advocacy to the Policy Makers
Providing training to young people on SRHR</t>
  </si>
  <si>
    <t>Vanphanom Sychareun</t>
  </si>
  <si>
    <t>Samsenthai Road, Sisattanak District, Vientiane, Lao PDR</t>
  </si>
  <si>
    <t>vsychareun@gmail.com</t>
  </si>
  <si>
    <t>856-20-22226396</t>
  </si>
  <si>
    <t>an accomplished educator, researcher and academic administrator. She is the Dean of Post Graduate Studies at the University of Health Sciences, Lao PDR and an active researcher in the field of public health particularly in the Lao PDR. Her work has mainly but not exclusively been in the area of maternal, adolescent sexual reproductive health an area of critical importance to the Lao PDR. She has extensive experience teaching research methodology, qualitative researh method, health behavior and sexual reproductive health at the UHS. She is a founded member of the he Southeast Asian Consortium on Gender, Sexuality, and Health which was established in 2003. In 2008 she was the Leadership Course Director for the consortium which included participants from Cambodia, China, Lao PDR, Indonesia, the Philippines, Thailand, and Vietnam who are researchers, program managers, and advocates in the field of gender, sexuality, and health. In 2008 she organised the third International Conference on Public Health among Greater Mekong Sub-Regional Countries. She received PhD in Public Health from Chulalongkorn University, Thailand, awarded in 2005. Subsequently she completed her post-doctoral research at Post doc at Karolinska Institute in Sweden (Oct 2007 – June 2012). Shed did advocacy for including misoprostol in the essential druglist of the MOH. She also did involved in the advocacy of youth sexuality and comprehensive sexuality education of Akha youth in the Northern province of Lao PDR. She has coordinated with different partners such as Vientiane Youth Center, LYU, LWU, MOH, MOE to work intensively to advocate the comprehensive sexuality for the out-of school and in-school youth.</t>
  </si>
  <si>
    <t>I participated in the ICP and Beijing+20.</t>
  </si>
  <si>
    <t>Food Security and Nutrition/ Sustainable Agriculture, Health and Population Dynamics, Climate Change, Gender Equality and Women's Rights</t>
  </si>
  <si>
    <t xml:space="preserve">I would like to join RCEM (Asia Pacific Regional CSO Engagement Mechanism) since it has become recognised as the official CSO body that the UN deals with for our region. 
</t>
  </si>
  <si>
    <t>Indonesian Women Farmer and Rural Women Organization</t>
  </si>
  <si>
    <t>PUANTANI</t>
  </si>
  <si>
    <t>South East Asia</t>
  </si>
  <si>
    <t>National Community Based Organization</t>
  </si>
  <si>
    <t>Poverty Eradication, Food Security and Nutrition/ Sustainable Agriculture, Land Degradation and Drought, Water and Sanitation, Ocean and Sea, Employment, Decent Work and Social Protection, Youth, Education and Culture, Sustained and Inclusive Economies, Energy, Sustainable Development Financing, Human Rights,Climate Change, Forests and Biodiversity, Gender Equality and Women's Rights, Conflict Prevention</t>
  </si>
  <si>
    <t>FAO, IFAD, ESCAP,UNEP, UNFCCC</t>
  </si>
  <si>
    <t>The vision of Puantani is to be central of women farmers and rural women (include the coastal and fisherwomen) movement towards their empowerment and strengthen</t>
  </si>
  <si>
    <t>Establisherd in 27th august 2015 as an autonomus organization of WAMTI (Indonesian Women farmer and Rural Women Organization), the mission of Puantani is to:
1. Organize women farmers and rural
woman (including coastal and fisherwomen) with a view to:
a. Raising awareness at every level of
family farming, as well as in rural, national and
global communities, about the role of women
farmers and rural woman in the development of
agriculture and the food system.
b. Fight for the rights of women farmers
and rural woman to have a fair share of
agricultural production resources, and namely
have access and control of land, water,
capital/financial, technology, market,
information/extension, education resources, etc.
c. Foster leadership qualities among
women farmers and rural woman
d. Fight for adequate social and economic
services for women farmers and rural women
2. Empower women farmers and rural
woman (including coastal and fisherwomen) in terms 
of their capacity development through adequate education, 
training, the sharing of experiences and the exchange of research,
consultation, etc.
3. Enhance the participations of women
farmers and rural women (include coastal and fisherwomen)
 in government or nongovernment
forums, at national, regional and
international level.
4. Develop research and study activities
with a view to supporting the improvement of
women farmers’ and rural women’s social and
economic position.
5. Engage with various stakeholders with
a view to holding meetings among women
farmers, rural women, governments, and other
parties through dialogues, seminars, conferences, etc</t>
  </si>
  <si>
    <t>puantani.wordpress.com</t>
  </si>
  <si>
    <t>+6285776594455</t>
  </si>
  <si>
    <t xml:space="preserve"> -</t>
  </si>
  <si>
    <t>Women Farmers, Rural Women (poor), coastal and Fisherwomen</t>
  </si>
  <si>
    <t>Empowerment, advocacy, sustainable women (farm/sea) enterprises, research, capacity building</t>
  </si>
  <si>
    <t>youth and adult (17-65)</t>
  </si>
  <si>
    <t>Jln. Ciekek Masjid II no.26, Majasari, Pandeglang Banten</t>
  </si>
  <si>
    <t>eugenia.aromatica@gmail.com</t>
  </si>
  <si>
    <t>+6285217190750</t>
  </si>
  <si>
    <t>Lani born from a clove family farming in sothern part of Banten, a mountain and coastal area. I have served as an executive secretary of WAMTI (Indonesian Farmers and Fishers Society organization) since 2008-2012, and currently responsible for the development of PUANTANI (Indonesian Women Farmer and Rural Women Organization) since 2012- currently. Having the specially income generating activities for women farmers, poor rural women and coastal and fisherwomen. Raising awarenes to strengthen position of women in agriculture and coastal</t>
  </si>
  <si>
    <t>CFS 39 FAO, UNFCCC COP18, ESCAP 2011-2014, UNEP 2011-2013, IFAD 2012</t>
  </si>
  <si>
    <t>ESCAP 2011-2014, UNEP Asia Pasific 2011-2013, UN in Indonesia 2014</t>
  </si>
  <si>
    <t>Can participate as a speaker, adressed the issue of women farmer, poor rural women and coastal and fisherwomen, grass roots innovations</t>
  </si>
  <si>
    <t>Ageing Nepal</t>
  </si>
  <si>
    <t>AN</t>
  </si>
  <si>
    <t>Poverty Eradication, Employment, Decent Work and Social Protection, Health and Population Dynamics, Human Rights</t>
  </si>
  <si>
    <t xml:space="preserve">1. Participated in the Workshop on the Social Integration and the Rights of Older Persons in the Asia-Pacific region, 30 September – 2 October 2014,Bangkok1. 
2. Participated in the Capacity Building Workshop to Support National Policy Responses to Issues of Ageing in Asia, 2012, UN-ESCAP, Bangkok
3. Participated in the Fourth Session of Open Ended Working Group on Ageing, 12 to 15 August 2013, at the UN, NY.
</t>
  </si>
  <si>
    <t xml:space="preserve">• To link ageing population and societal development by treating ageing as an opportunity for development,
• To establish sustainable system of social protection to guard against poverty in old age,
• To promote healthy, active and productive ageing through promotion of volunteerism among elders in particular,
• To meet the growing demands for access to quality health care, including long-term care for the elderly,
• To promote age friendly environment,
• To work with the government and other national and international organisations for the promotion of elders’ well being.
</t>
  </si>
  <si>
    <t>A group of Nepali social workers with varied professional background got committed to the cause of the ageing population and together established AGEING NEPAL (AN) in 2011. 
Ageing Nepal is a not-for-profit Non-Government Organisation (NGO) registered with the government of Nepal and is also affiliated to the Social Welfare Council. Ageing Nepal is a member based organisation operated by trustees, member's representatives and professionals. It is partner of HelpAge International Nepal. Its network include INPEA and GAROP. It has large network of national and local organizations working on issues of older people. Research, advocacy and training are its main area of strength.</t>
  </si>
  <si>
    <t>House no.340, Ramchandra Marg, Battisputali, Kathmandu</t>
  </si>
  <si>
    <t>http://www.ageingnepal.org/</t>
  </si>
  <si>
    <t>ageingnep@gmail.com</t>
  </si>
  <si>
    <t>977 01 4485827</t>
  </si>
  <si>
    <t>Older people</t>
  </si>
  <si>
    <t>1. Has been bringing out the monthly e-newsletter Voice of Senior Citizens since 2011 with about 5000 subscribers across the globe. 
2. Has been bringing out 50+ page bi-monthly magazine Jyesth Nagarik (senior citizens) in Nepali language.
These two are the only publications of Nepal on ageing issues.
3. Have been supporting the focal ministry for ageing, i.e., Ministry of Women Children and Social Welfare, and the Ministry of Health and population through providing consultancy for training, research, advocacy and policy inputs.
4. Have been working with national academia for introducing geriatric and gerontology subjects in national education systems.
5. Have been working with various national and international organizations concerned with the issues of older persons.</t>
  </si>
  <si>
    <t>Krishna M. Gautam</t>
  </si>
  <si>
    <t>House no. 340, Ramchandra Marg, Battisputali, Kathmandu</t>
  </si>
  <si>
    <t>Founder and Chairperson of Ageing Nepal. Born in 05 Feb 1954 in Nepal, completed BSc. Agriculture from the Punjab Agri. Universtity, India in 1977 and Master of Economics from the University of New England, Australia (1987). Have more than 25 years of experience working as rural development worker on areas of project identification, formulation, monitoring and evaluation, training and socioeconomic research and policy advocacy. Have more than 15 years experience of working as print journalist and radio ad TV program host. Have been working on ageing issues since 2008. Have published various articles, books, and Information/Communication/Training Materials on ageing. Have conducted training and research on various aspects of ageing in Nepal. Have more than a year working experience as professional in India, Nepal, China. Have visited more than 20 countries in relation to the professional work.</t>
  </si>
  <si>
    <t>1. Participated in the Capacity Building Workshop to Support National Policy Responses to Issues of Ageing in Asia, 2012, UN-ESCAP, Bangkok
2. Participated in the Fourth Session of Open Ended Working Group on Ageing, 12 to 15 August 2013, at the UN, NY.</t>
  </si>
  <si>
    <t>Poverty Eradication, Employment, Decent Work and Social Protection, Health and Population Dynamics</t>
  </si>
  <si>
    <t>Ageing Nepal can:
1. Present cases and issues of ageing population of Nepal in the national, regional and international forums.
2. Work as national focal organization for advocating and campaigning on issues of ageing population.
3. Provide expertise for implementing UN resolutions at the national level.
4. Work with national and International NGO/CBOs for building opinions and developing programs for ageing population.</t>
  </si>
  <si>
    <t>ANEKA</t>
  </si>
  <si>
    <t>Plural - in local Language</t>
  </si>
  <si>
    <t>Food Security and Nutrition/ Sustainable Agriculture, Employment, Decent Work and Social Protection, Sustained and Inclusive Economies, Human Rights, Gender Equality and Women's Rights, LGBTIQ Rights</t>
  </si>
  <si>
    <t>No official engagements but as a individual participated.</t>
  </si>
  <si>
    <t>Aneka fosters social justice, sexual minorities, sexworkers and people living with HIV 
(PLHIV), dalits, gender, health and human rights; through dialogue, action research, 
capacity building, advocacy, collectivisation and alliance building.</t>
  </si>
  <si>
    <t xml:space="preserve">25 January 2008, (Date of registration)
The organisation ANEKA ( Pluralism in local Language) was formed to address human rights violations against sexual minorities and sex workers especially those who are facing multiple oppressions due to the intersection of various identities. The human rights issues includes criminal laws, police and/or criminal gang violence, family violence, social stigma, discrimination, lack of access to healthcare (especially ART for those who are living with HIV among these communities), housing, employment, trade union rights etc.
</t>
  </si>
  <si>
    <t># 1,'Mandara' Sweetwater well Road, Naashettali, Bangalore 560095, India</t>
  </si>
  <si>
    <t>https://www.facebook.com/anekaindia?fref=ts</t>
  </si>
  <si>
    <t>anekatrust@gmail.com</t>
  </si>
  <si>
    <t xml:space="preserve">The primary target groups are working class sex workers and sexual minorities and their collectives. With sexual minorities it will be a range of identities like hijras, kothis, double-dekkers, jogappas, lesbians, bisexuals, homosexuals, gays, Female-to-male (F2M) or male-to-female transsexuals and other transgender. With sex workers too it will rural and urban, women, men and transgenders, and brothel, home and street based. Within both communities there are also a significantly higher percentage of those who are living with HIV.
The approach is to focus on issues of sexuality but understand multiple discrimination and the intersectionality of these. A strong class, gender and caste perspective informs much of our work.
We work to link issues of sexuality to other movements and campaigns and also facilitate exchanges, discussions and training to Sexual Minorities.
</t>
  </si>
  <si>
    <t xml:space="preserve">1. Capacity-Building of Leaders/Activists from the communities we work with: 
The capacity building programmes that we are taking up will continue, but post a review of the training rubrics that are already carried out. The focus is also to bring out a set of modules/training material as well document more clearly the process. New leaders are emerging in both KSMF and SWA. KSMF is set to have elections shortly and will have a new state committee in place, and the zonal level committees (elected members) are also growing stronger. There is greater decentralization of power. Within SWA there is a growth in membership and SWA has also expanded to new districts – Tumkur, Hassan and Belgavi. This has meant that new leaders have emerged from these areas. The older leaders need to supported as they move forward and they can also play the role of mentors/trainers to the new leaders. Perhaps 22-25 older leaders and 50 new and emerging leaders. The areas will around social action and legal training. The modules will be up on the website along with our other publications This will be done before June 2015
2. Sexuality Dialogues: We intend to continue this. This year this will be carried out around the theme of religion and sexuality. This is because this theme is strategically important, has not received due attention and we have had some success in this sphere. We will also seek other opportunities where we can input the concerns of the groups we work with – along with them. We will engage deeply with at least 3 Christian organizations and reach out to at least 300 people – this will be students of theology, members of the clergy, social action centres that are church related etc. There may also be others – like professionals (Christian doctors) Our engagement with the Art of Living sect will also continue. We will document the learnings. While this (religion and sexuality will be the main engagement), we will also look for opportunities to have dialogues with other groups. Follow up will be decided after a review of our engagement.
3. Action Research: This year the focus will perhaps be around “LGBT and the world of work that we would do with International Labour Organisation” (We are in conversation with ILO) and another on sex work (The exact focus will be decided after a conversation with SWA). We also want to deepen our exploration of issues around lesbian, bisexual women and transmen – but are still in the process of sharpening our focus (this again we will do after a consultation with the community members). We will continue to see how best we can take forward the research with Jogappas
4. Advocacy: Our primary engagement will be to play a role in supporting the collectives to engage with the executive, judiciary and legislature at the local level. We will also explore other opportunities to take these to the national level. Some of the advocacy efforts will be based on opportunities that arise. Other than this we will also engage with a couple of national wide campaigns – one would be on social security –, as well as with Economic, Social and Cultural Rights through South Asia Feminist Alliance. These engagements for example with the Pension Parishad has helped to bring issues of sex workers and sexual minorities on the same platform as a number of other movements. These connections are rarely made by other groups/organizations. We see our engagement with ICECSR as a way to ensure that the interventions that CSO provide includes the perspective of working class sex workers and sexual minorities 
5. Supporting of collectives: We will continue to engage with collectives KSMF and SWA. The support of Aneka will be to support the organizations with the statutory requirements, streamline their structures and increase their connections and knowledge base (for example on the process of unionizing in the informal sector for SWA and on how to manage a state wide network of marginalized people for KSMF) and seek independent funding support. This is building on previous work as the collectives have grown in strength and handle a range of issues - organising events, planning their meetings etc on their own. The, involvement will also be to facilitate them to build themselves as strong, stable democratic value-based collectives and to increase their advocacy capacity and implement their ideas for social change.
6. Networking solidarity building and actions: We will continue to network with various organizations. We not merely link with them but build stronger solidarity ties through longer engagements and joint actions/collaboration.
</t>
  </si>
  <si>
    <t>Saravanan</t>
  </si>
  <si>
    <t>No1, 'Mandara' Sweet water well Road, Nagashettali, Bangalore 560094,India</t>
  </si>
  <si>
    <t>allhumankind@gmail.com</t>
  </si>
  <si>
    <t>Has thirty years of Experience as activist.Participated in many APRN consultations and struggles. Is the board member of IBON -SA . Participated and organised the CPDE -India Chapter consulation.</t>
  </si>
  <si>
    <t>WCAR - Durban and participated in many activities in the NGO and UN activities.</t>
  </si>
  <si>
    <t>Poverty Eradication, Food Security and Nutrition/ Sustainable Agriculture, Employment, Decent Work and Social Protection, Human Rights, Gender Equality and Women's Rights, LGBTIQ Rights</t>
  </si>
  <si>
    <t>organize seminar/workshop on LGBTIQ Rights or/and on Food Security and Nutrition/ Sustainable Agriculture.</t>
  </si>
  <si>
    <t>Aathpahairiya Kirat Samaj</t>
  </si>
  <si>
    <t>AP VYAVASAYA VRUTHIDARULA UNION</t>
  </si>
  <si>
    <t xml:space="preserve">Borok Peoples' Human Rights Organisation </t>
  </si>
  <si>
    <t>A. Advocates of Science and Technology for the People</t>
  </si>
  <si>
    <t>B. Advocates of Science and Technology for the People</t>
  </si>
  <si>
    <t>A. Asia Pacific Alliance for Sexual and Reproductive Health and Rights</t>
  </si>
  <si>
    <t>B. Asia Pacific Alliance for Sexual and Reproductive Health and Rights</t>
  </si>
  <si>
    <t>B. Non-governmental organization Jahon</t>
  </si>
  <si>
    <t>A. Society for Appraisal &amp; Women Empowerment in Rural Areas</t>
  </si>
  <si>
    <t>B. Society for Appraisal &amp; Women Empowerment in Rural Areas</t>
  </si>
  <si>
    <t>A. Shirkat Gah women’s Resource Centre</t>
  </si>
  <si>
    <t>B. Shirkat Gah- Women's Resource Centre</t>
  </si>
  <si>
    <t>Asia Indigenous Peoples Pact</t>
  </si>
  <si>
    <t>AIPP</t>
  </si>
  <si>
    <t>Food Security and Nutrition/ Sustainable Agriculture, Human Rights, Climate Change, Forests and Biodiversity, Gender Equality and Women's Rights</t>
  </si>
  <si>
    <t xml:space="preserve">AIPP Secretary General Joan Carling is member of UNPFii
AIPP Secretary General Joan Carling is in the committee overseeing/lobbying the adoption of World Conference on Indigenous Peoples outcome document
AIPP Secretary General Joan Carling is in the committee lobbying for the review of EMRIP (Expert Mechanism on the Rights of Indigenous Peoples) mandate 
AIPP is actively engaged with UN-FAO on Food Security and Sustainable Agriculture
AIPP is observor in UNCBD
</t>
  </si>
  <si>
    <t>to promote and defend indigenous rights and human rights 
to promote sustainable development and management of resources and environment protection both from climate change and cultural heritage perspective
to promote and empower indigenous women to combat violence against indigenous women, participate in political sphere, 
to promote youth participation in the promotion and protection of indigenous rights</t>
  </si>
  <si>
    <t>AIPP was founded in 1988 to support indigenous peoples' movement. It was formed as a platform for solidarity and cooperation. It has 47 members from 14 countries in Asia with 7 indigenous peoples' national alliances/networks. It has 35 local and sub-national organizations out of which 16 are ethnic-based organizations including 5 indigenous women and 4 indigenous youth organizations. At present the thematic working areas of AIPP are environment (sustainable/rotational agriculture, climate change), indigenous woman, media, human rights, etc.</t>
  </si>
  <si>
    <t>108 Moo 5, Tamboon Sanpranate, Amphur Sansai, Chiang Mai 50210 Thailand</t>
  </si>
  <si>
    <t>aippnet.org</t>
  </si>
  <si>
    <t>pranika@aippnet.org</t>
  </si>
  <si>
    <t>+66(0)53380168</t>
  </si>
  <si>
    <t>+66(0)53380752</t>
  </si>
  <si>
    <t>Indigenous population in Asia</t>
  </si>
  <si>
    <t>advocacy/lobby with the UN organizations
advocacy/lobby/coordination with National Human Rights Institutions of the countries in Asia for the rights of indigenous peoples
advocacy/lobby with the Governments of the countries for the rights of indigenous peoples
coordination and collaboration with the Indigenous population in Asia to plan and implement adovacy/lobbying activities related to the rights of indigenous peoples
facilitate and coordinate with the donor/funding organizations and indigenous organizations to plan and implement activities/projects for the indigenous population</t>
  </si>
  <si>
    <t>Pranika Koyu</t>
  </si>
  <si>
    <t>AIPP, 108 Moo 5, Tamboon Sanpranate, Amphur Sansai, Chiang Mai 50210, Thailand</t>
  </si>
  <si>
    <t>Pranika Koyu is the advocacy coordinator of AIPP since January 2015. She will be responsible for coordinating the advocacy responsibilities with the civil society organizations, national human rights mechanisms, governments, and international communities. She also oversees the integration of advocacy related activities in all of AIPP's project activities with its network members in Asia.</t>
  </si>
  <si>
    <t>Pranika has worked with UN-OHCHR (UN-Office of the High Commissioner of Human Rights) office in Nepal from 2007-2012 as Human Rights Officer. She was the special assistant to OHCHR Nepal representative, Jyoti Sanghera. She has also presented her paper as South Asia expert on youth issues in OHCHR office in Geneva in July 2013 which provided input to the UN Secretary General's report on youth and human rights. 
Pranika has also worked with UNESCO country office in Nepal for 2.5 years as programme assistant and contributed to the UNESCO publications on the 7 monument zones of Nepal.</t>
  </si>
  <si>
    <t>Employment, Decent Work and Social Protection, Youth, Education and Culture, Human Rights, Gender Equality and Women's Rights, LGBTIQ Rights</t>
  </si>
  <si>
    <t>As an advocacy coordinator of the AIPP, Pranika through her engagement with the regional CSOs will be bringing out an integrated approach to the issues related to the indigenous population in the Asia region to the attention of UN System. She with her work experience of working in a multicultural environment and UN system including the National Human Rights Institutions and Government will contribute towards engaging everyone in the indigenous rights from a holistic approach.</t>
  </si>
  <si>
    <t>Kalikasan People's Network for the Environment</t>
  </si>
  <si>
    <t>KPNE</t>
  </si>
  <si>
    <t>Food Security and Nutrition/ Sustainable Agriculture, Energy, Human Rights, Climate Change</t>
  </si>
  <si>
    <t>Kalikasan PNE and member organizations participated in world summit on sustainable development and Conference of Parties</t>
  </si>
  <si>
    <t>- Investigate and inform the public of major and particular environmental issues confronting the different sectors and regions;
- Strengthen or help organize local communities affected by the deterioration or destruction of the environment and develop their capacity to engage in direct community action to confront the causes and immediate effects of their environmental problems;
- Encourage, organize, and mobilize the professional sector and civic-minded individuals in major urban centers to respond to the needs of the basic masses who are bearing the burden of the destruction of the environment;
- Strengthen the unity and coordination among the members of the network, reach out to organizations and individuals (who share the network's goals and principles) and launch a concerted action to protect and rebuild people's livelihoods and the environment.</t>
  </si>
  <si>
    <t>KALIKASAN-People's Network for the Environment is a network of people's organizations (POs), nongovernmental organizations (NGOs) and environmental advocates. It aims to address environmental issues but in such a way that primacy is given to the people—especially in the grassroots level—who constitute the overwhelming majority of the population. All environmental causes shall thus have the people's interest at their core.</t>
  </si>
  <si>
    <t>#26 Matulungin Street, Brgy Central, Quezon City</t>
  </si>
  <si>
    <t>kalikasan.net</t>
  </si>
  <si>
    <t>secretariat@kalikasan.net</t>
  </si>
  <si>
    <t>+632 9248756</t>
  </si>
  <si>
    <t>+632 9209099</t>
  </si>
  <si>
    <t>The focus of Kalikasan PNE is to drumbeat to the national level the environmental issues of communities, and to assist and support the communities confronting different environmental challenges</t>
  </si>
  <si>
    <t>- Advocacy and campaign
- Policy reform
- Mobilization/Mass actions</t>
  </si>
  <si>
    <t>Carlo Manalansan</t>
  </si>
  <si>
    <t>#11 Salvador Street, Krus na Ligas, Quezon City</t>
  </si>
  <si>
    <t>loi.manalansan@gmail.com</t>
  </si>
  <si>
    <t>He graduated BS Geography from the University of the Philippines Diliman and is currently taking up graduate program in Environment Planning. He is a volunteer staff of Kalikasan People's Network for the Environment and tasked to manage projects, linking with partner organizations.</t>
  </si>
  <si>
    <t>Attended the UN meeting on Climate Change in 2009 in Bangkok, Thailand</t>
  </si>
  <si>
    <t>Food Security and Nutrition/ Sustainable Agriculture, Water and Sanitation, Energy</t>
  </si>
  <si>
    <t>Youth, Education and Culture, Climate Change</t>
  </si>
  <si>
    <t>Objectives:
It aims to bridge the gaps between local youth and global youth providing an interactive platform.
It focuses on young people empowerment and engagement in decision making processes and negotiations incorporating the voices of youth to the UN General assembly addressing their priorities for the post 2015 development agenda, climate change and ICT for Development.
It is moreover a platform led by a youth leader which also provides an opportunity to share the experiences and a model of negotiation via different activities from local to global level.
It also assists in the programs regarding young people carried out by ITU and promotes the crowdsourcing platform to haunt the innovative ideas and reliable solutions for different issues.</t>
  </si>
  <si>
    <t>Bynd2015 Nepal Hub is an official hub founded under the leadership of a young female leader, Ms. Kabita Gautam during the BYND2015 Global Youth Summit 2013 organized by International Telecommunication Union (ITU) which aims to engage young people in decision and policy making processes and other relative activities regarding Post 2015 Agenda and Climate Change Negotiations.
A national hub is offsite location where a group of young people can share opinions, ideas and experiences in their region regarding ideas of what is needed for future development. They will also help to make this event a global initiative as the world leaders are currently setting development goals and priorities for the future generations.</t>
  </si>
  <si>
    <t>https://bynd2015nepalhub.wordpress.com/team/</t>
  </si>
  <si>
    <t>Focus Areas:
Climate Change
Sustainable Development
ICT for Development
Children, Youth and Women
People with Disabilities
Disaster Risk Reduction
Governance and Peace</t>
  </si>
  <si>
    <t>A. Centre for Research and Advocacy Manipur</t>
  </si>
  <si>
    <t>B. Centre for Research and Advocacy, Manipur</t>
  </si>
  <si>
    <t>A. NGO-Federation of Nepalese Indigenous Nationalities</t>
  </si>
  <si>
    <t>B. Ngo-Federation of Nepalese Indigenous Nationalities</t>
  </si>
  <si>
    <t>B. Ngo-Federation of Nepalese Indigenous Nationalities.</t>
  </si>
  <si>
    <t>School of Acting Justly, Loving Tenderly and Treading humbly with God</t>
  </si>
  <si>
    <t>SALT Movement</t>
  </si>
  <si>
    <t>Youth, Education and Culture, Human Rights, Climate Change, Forests and Biodiversity, Native Customary Right Land</t>
  </si>
  <si>
    <t>-Nile-</t>
  </si>
  <si>
    <t>OBJECTIVES
1. To enable participants to promote the principles of the United Nation’s Declaration on the Rights of the Indigenous Peoples (UNDRIP) in the protection of Native Customary Rights (NCR).
2. To help our youth understand the intimate relationship between the Indigenous Peoples and their land and territories, and the impact of unsustainable development, market oriented cash crop plantations and neo-liberal global capitalism. 
3. To arrive at a common critical understanding of the struggle faced by the Indigenous Peoples in Baram and how “development” contributed to their poverty and marginalization; 
4. Respond to the struggle of the indigenous community in Ulu Baram by developing advocacy tools and a strategy for joint solidarity to campaign against the dam.
5. To build a movement of university students and young people who are committed and equipped to advocate against Baram Dam.</t>
  </si>
  <si>
    <t>School of Acting Justly, Loving Tenderly, Treading Humbly With God (SALT Movement). We organized annual human rights training for indigenous students from various tertiary institutions of Malaysia. 
This 2 weeks annual training is a school with safe and critical space for effective networking, fostering a sense of teamwork, partnership and camaraderie among the participants. 
It is a process of mutual enrichment through information sharing, training on Native Customary Rights (NCR), the Malaysian Federal Constitution, the Universal Declaration of Human Rights (UDHR), the United Nations’ Declaration on the Rights of the Indigenous Peoples (UNDRIP) and the 18/20 points Sabah Sarawak Agreement through interactive learning especially by experiencing the reality of the indigenous peoples communities.</t>
  </si>
  <si>
    <t>A-2-7 Pusat Perdagangan Seksyen 8, Jalan Sg. Jernih 8/1, 46050 Petaling Jaya, Selangor, Malaysia</t>
  </si>
  <si>
    <t>http://saltmovement.tumblr.com/</t>
  </si>
  <si>
    <t>saltmicah68@gmail.com</t>
  </si>
  <si>
    <t>+6013-883 1227</t>
  </si>
  <si>
    <t>AIMS OF SALT V 
1. Develop critical understandings and strategies to uphold the fundamental human rights through effective advocacy at international, regional and grassroots levels guided by principles of the the United Nations Declaration on the Rights of the Indigenous Peoples (UNDRIP) regarding the standards and violations. 
2. Create a platform for students and local community in Baram to come together to analyze the conditions of the Indigenous Peoples in terms of socio-political, economical, cultural, spiritual, religious and enviromental perspectives. 
3. Develop a common critical understanding on the realities faced by the Indigenous Peoples and to empower students and young people to advocate with/as Indigenous Peoples. 
4. Evaluate the present efforts, plan further actions and campaign characterized by social reforms for the indigenous peoples against institutionalized discrimination at all levels. 
5. Create awareness about the link between the Indigenous Peoples and the environment, especially their contribution and efforts at arresting global climate change.</t>
  </si>
  <si>
    <t xml:space="preserve">2 weeks annual training is a school with safe and critical space for effective networking, fostering a sense of teamwork, partnership and camaraderie among the participants. 
</t>
  </si>
  <si>
    <t>CALVIN OHSEY AK AH SEN</t>
  </si>
  <si>
    <t>KAMPUNG RUMIH</t>
  </si>
  <si>
    <t>vin5253@gmail.com</t>
  </si>
  <si>
    <t>A volunteer for SALT Movement. An online columnist of Projek Dialog and Kuala Lumpur. Writes on many socio-geopolitical and religious issue in Malaysia.</t>
  </si>
  <si>
    <t>-None-</t>
  </si>
  <si>
    <t>Youth, Education and Culture, Means of Implementation, Needs of Countries in Special Situations, Human Rights, LGBTIQ Rights, Freedom of expression</t>
  </si>
  <si>
    <t xml:space="preserve">-Column writing
-Education
-Training
</t>
  </si>
  <si>
    <t xml:space="preserve">India </t>
  </si>
  <si>
    <t xml:space="preserve">Human rights council (HRC) and permanent forum for Indigenous Issue(UNPFII) </t>
  </si>
  <si>
    <t>Borok Peoples’ Human Rights Organization has strived to empowering people by advocating social justice, sustainable human development, participatory democracy, gender equality, peace and human security through collaboration and cooperation among Human Rights organizations in the regional level.
BOROK PEOPLES’HUMAN RIGHTS ORGANISATION (BPHRO) is committed to build a peaceful, equitable and ecologically sustainable community and societies in TRIPURA, where all Human Rights of all individuals, different groups and different background people, poorest of the poor, marginalized and discriminated people—are fully respected. Also BPHRO is educating the local level society about the international acceptance Human Rights norms, standards and practices</t>
  </si>
  <si>
    <t>BOROK PEOPLES’ HUMAN RIGHTS ORGANISATION (BPHRO) is a Non- political and non benefits and Voluntary based Organization focusing on Human Rights based activities in Tripura State, North East India. It has 8 Unit offices working over the 8 districts in Tripura State.
It was founded following a consultation and recommendation among Human Rights and development oriented non-governmental organizations in North East India, Shillong in the year of 1994. It  has a Regional office which was located in the heart of Shillong City since 1994-1996 and it was shifted since 1996 to Agartala City and Registered under the Societies Act in 2005.</t>
  </si>
  <si>
    <t xml:space="preserve">no website yet </t>
  </si>
  <si>
    <t>The main focus of the of the organisation is to awareness and build capacity of the active members  organisation to strengthen the Indigenous HR Defender to actively involved in indigenous Peoples’ organizations movement to assist them in defining and implementing the strategies in using National and International Human Rights producers. BPHRO always try to maintain its uniqueness based on  it contextual situations as well as address the IPs concerned which emphasizes in combination of National and International Human Rights mechanisms for protection of Human Rights and fundamental freedoms and fight for justice till we achieve.</t>
  </si>
  <si>
    <t>• Providing accurate and timely information to national human rights institutions, the United Nations and its specialized mechanisms, as appropriate; 
•	Conducting training,campaigning and lobbying on country situations or individual cases; 
•	 Increasing the capacity of indigenous peoples through relevant training programmes for indigenous peoples' rights activists and community leaders; 
•	 Providing legal, political and practical advice to indigenous peoples organizations; 
•	Providing input into international standard-setting processes on the rights of indigenous peoples; and 
•	Securing the economic, social and cultural rights of indigenous peoples through rights-based approaches to development</t>
  </si>
  <si>
    <t xml:space="preserve">Salka Residential Complex, opp. nehru park, VIP road,near Governor house, gurkhabasti, kunjaban, Agartala-799006 </t>
  </si>
  <si>
    <t>+91-9774113009</t>
  </si>
  <si>
    <t xml:space="preserve">Anthony Debbarma is a HRD and a Secretary of the organisation and full time dedicated activist he has been representing the organisation,nation, nationally and internationally,
he has been working since last one and half decade and involve more with grassroots peoples on land and forest rights issue and self-determination  movement.  </t>
  </si>
  <si>
    <t xml:space="preserve"> closely Monitoring  the UN  Declaration on the Rights of Indigenous Peoples, attended human rights council meeting number of time and UNPFII 
 systematically use the different instruments and procedures on  Human Rights : 
Sending an urgent alert 
- lobby and advocate the acute HR situation in Tripura &amp; other NE state of India  
- Basic Human Rights Principles
 - the work of the Human Rights Community
- the International Human Rights Standards
-  the different kinds of International Human Rights Instruments 
-   Human Rights Monitoring  : Kinds of Monitoring,  Monitoring,investigation and Documentation. 
</t>
  </si>
  <si>
    <t>Address the current situation of Indigenous peoples condition in the region and submit the authentic documented case in advocating the UN system</t>
  </si>
  <si>
    <t>AKS</t>
  </si>
  <si>
    <t>Poverty Eradication, Desertification, Land Degradation and Drought, Employment, Decent Work and Social Protection, Youth, Education and Culture, Human Rights, Conflict Prevention, Post Conflict Peace Building and the Promotion of Durable Peace, Rule of Law and Governance</t>
  </si>
  <si>
    <t>EMRIP 3rd Session</t>
  </si>
  <si>
    <t>Advocate the rights of Aathpahariya Peoples</t>
  </si>
  <si>
    <t xml:space="preserve">Aathpahariya Kirat Samaj is one of the Representative organization of the Aathpahariya Ethnic Group. </t>
  </si>
  <si>
    <t>Dhankuta-5, Dhankuta, Koshi</t>
  </si>
  <si>
    <t xml:space="preserve">not applicable </t>
  </si>
  <si>
    <t>aathpahariya@gmail.com</t>
  </si>
  <si>
    <t>Aaathpahariya Peoples</t>
  </si>
  <si>
    <t>Empower athpahariya people</t>
  </si>
  <si>
    <t>Manoj Aathpahariya</t>
  </si>
  <si>
    <t>Dhankuta-5</t>
  </si>
  <si>
    <t>manojraidkt@gmail.com</t>
  </si>
  <si>
    <t>977-9851199501</t>
  </si>
  <si>
    <t>His Expertiese is in youth, human rights, indigenous peoples, gender, peace, non-formal education, local governance, and participatory democracy, Campaign and social movements, PRA, ReFLECT and other development issues and hold MA in Anthropology from the Tribhuvan University and also doing Master in Public Administration and LLB</t>
  </si>
  <si>
    <t>He is Participate in third EMRIP meeting</t>
  </si>
  <si>
    <t>Poverty Eradication, Employment, Decent Work and Social Protection, Youth, Education and Culture, Sustained and Inclusive Economies, Human Rights, Conflict Prevention, Post Conflict Peace Building and the Promotion of Durable Peace, Rule of Law and Governance, LGBTIQ Rights</t>
  </si>
  <si>
    <t>He had worked on support for participatory constitution building in Nepal, under the support of UNDP</t>
  </si>
  <si>
    <t>BYND2015 Nepal Hub</t>
  </si>
  <si>
    <t>Asia Indigenous Peoples Network on Extractive Industries and Energy (same representative : Beverly "Sakongan" L. Longid)</t>
  </si>
  <si>
    <t>International Indigenous Peoples Movement for Self-determination and Liberation  (same representative : Beverly "Sakongan" L. Longid)</t>
  </si>
  <si>
    <t>International Planned Parenthood Federation</t>
  </si>
  <si>
    <t xml:space="preserve">International Planned Parenthood Federation </t>
  </si>
  <si>
    <t>A. International Planned Parenthood Federation</t>
  </si>
  <si>
    <t xml:space="preserve">B. International Planned Parenthood Federation </t>
  </si>
  <si>
    <t>A. Non governmental organisation Jahon</t>
  </si>
  <si>
    <t xml:space="preserve">People Living with and Affected by HIV Constituency </t>
  </si>
  <si>
    <t>People Living with and Affected by HIV</t>
  </si>
  <si>
    <t>In English the name translates into “Centre for Labour Education and Development”.</t>
  </si>
  <si>
    <t xml:space="preserve">RURAL VOLUNTEERS CENTRE </t>
  </si>
  <si>
    <t xml:space="preserve">                                                                                                                                                                                                                                                                                                                                                                                                                                                                                                                                                                                                                                                                                                                                                                                                                                                                                                                                                                                                                                                                                                                                                                                                                                                                                                                                                                                              </t>
  </si>
</sst>
</file>

<file path=xl/styles.xml><?xml version="1.0" encoding="utf-8"?>
<styleSheet xmlns="http://schemas.openxmlformats.org/spreadsheetml/2006/main">
  <fonts count="18">
    <font>
      <sz val="11"/>
      <color theme="1"/>
      <name val="Calibri"/>
      <family val="2"/>
      <scheme val="minor"/>
    </font>
    <font>
      <sz val="11"/>
      <color theme="1"/>
      <name val="Calibri"/>
      <family val="2"/>
      <scheme val="minor"/>
    </font>
    <font>
      <u/>
      <sz val="11"/>
      <color theme="10"/>
      <name val="Calibri"/>
      <family val="2"/>
    </font>
    <font>
      <sz val="11"/>
      <name val="Calibri"/>
      <family val="2"/>
      <scheme val="minor"/>
    </font>
    <font>
      <u/>
      <sz val="11"/>
      <color theme="10"/>
      <name val="Calibri"/>
      <family val="2"/>
      <scheme val="minor"/>
    </font>
    <font>
      <b/>
      <sz val="25"/>
      <color theme="1"/>
      <name val="Calibri"/>
      <family val="2"/>
      <scheme val="minor"/>
    </font>
    <font>
      <sz val="11"/>
      <color rgb="FF000000"/>
      <name val="Calibri"/>
      <family val="2"/>
      <scheme val="minor"/>
    </font>
    <font>
      <sz val="13"/>
      <color theme="1"/>
      <name val="Calibri"/>
      <family val="2"/>
      <scheme val="minor"/>
    </font>
    <font>
      <sz val="10"/>
      <color indexed="8"/>
      <name val="Arial"/>
      <family val="2"/>
    </font>
    <font>
      <u/>
      <sz val="10"/>
      <color indexed="12"/>
      <name val="Arial"/>
      <family val="2"/>
    </font>
    <font>
      <sz val="12"/>
      <color theme="1"/>
      <name val="Calibri"/>
      <family val="2"/>
      <scheme val="minor"/>
    </font>
    <font>
      <sz val="16"/>
      <color theme="1"/>
      <name val="Calibri"/>
      <family val="2"/>
      <scheme val="minor"/>
    </font>
    <font>
      <b/>
      <sz val="12"/>
      <color theme="1"/>
      <name val="Calibri"/>
      <family val="2"/>
      <scheme val="minor"/>
    </font>
    <font>
      <b/>
      <sz val="16"/>
      <color theme="1"/>
      <name val="Calibri"/>
      <family val="2"/>
      <scheme val="minor"/>
    </font>
    <font>
      <u/>
      <sz val="11"/>
      <color theme="1"/>
      <name val="Calibri"/>
      <family val="2"/>
      <scheme val="minor"/>
    </font>
    <font>
      <sz val="10"/>
      <color theme="1"/>
      <name val="Calibri"/>
      <family val="2"/>
      <scheme val="minor"/>
    </font>
    <font>
      <sz val="10"/>
      <name val="Calibri"/>
      <family val="2"/>
      <scheme val="minor"/>
    </font>
    <font>
      <b/>
      <sz val="13"/>
      <color theme="1"/>
      <name val="Calibri"/>
      <family val="2"/>
      <scheme val="minor"/>
    </font>
  </fonts>
  <fills count="11">
    <fill>
      <patternFill patternType="none"/>
    </fill>
    <fill>
      <patternFill patternType="gray125"/>
    </fill>
    <fill>
      <patternFill patternType="solid">
        <fgColor rgb="FFFFFFFF"/>
        <bgColor indexed="64"/>
      </patternFill>
    </fill>
    <fill>
      <patternFill patternType="solid">
        <fgColor rgb="FF00FFFF"/>
        <bgColor indexed="64"/>
      </patternFill>
    </fill>
    <fill>
      <patternFill patternType="solid">
        <fgColor theme="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00B050"/>
        <bgColor indexed="64"/>
      </patternFill>
    </fill>
    <fill>
      <patternFill patternType="solid">
        <fgColor theme="8" tint="0.79998168889431442"/>
        <bgColor indexed="64"/>
      </patternFill>
    </fill>
    <fill>
      <patternFill patternType="solid">
        <fgColor theme="9"/>
        <bgColor indexed="64"/>
      </patternFill>
    </fill>
    <fill>
      <patternFill patternType="solid">
        <fgColor rgb="FFFFC000"/>
        <bgColor indexed="64"/>
      </patternFill>
    </fill>
  </fills>
  <borders count="11">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rgb="FFCCCCCC"/>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CCCCCC"/>
      </left>
      <right style="medium">
        <color rgb="FFCCCCCC"/>
      </right>
      <top/>
      <bottom style="medium">
        <color rgb="FFCCCCCC"/>
      </bottom>
      <diagonal/>
    </border>
    <border>
      <left/>
      <right style="medium">
        <color rgb="FFCCCCCC"/>
      </right>
      <top style="medium">
        <color rgb="FFCCCCCC"/>
      </top>
      <bottom style="medium">
        <color rgb="FFCCCCCC"/>
      </bottom>
      <diagonal/>
    </border>
    <border>
      <left style="thin">
        <color indexed="64"/>
      </left>
      <right/>
      <top style="thin">
        <color indexed="64"/>
      </top>
      <bottom style="thin">
        <color indexed="64"/>
      </bottom>
      <diagonal/>
    </border>
  </borders>
  <cellStyleXfs count="6">
    <xf numFmtId="0" fontId="0" fillId="0" borderId="0"/>
    <xf numFmtId="0" fontId="2" fillId="0" borderId="0" applyNumberFormat="0" applyFill="0" applyBorder="0" applyAlignment="0" applyProtection="0">
      <alignment vertical="top"/>
      <protection locked="0"/>
    </xf>
    <xf numFmtId="0" fontId="1" fillId="0" borderId="0"/>
    <xf numFmtId="0" fontId="2" fillId="0" borderId="0" applyNumberFormat="0" applyFill="0" applyBorder="0" applyAlignment="0" applyProtection="0">
      <alignment vertical="top"/>
      <protection locked="0"/>
    </xf>
    <xf numFmtId="0" fontId="8" fillId="0" borderId="0">
      <alignment vertical="center"/>
    </xf>
    <xf numFmtId="0" fontId="9" fillId="0" borderId="0" applyNumberFormat="0" applyFill="0" applyBorder="0" applyAlignment="0" applyProtection="0">
      <alignment vertical="center"/>
    </xf>
  </cellStyleXfs>
  <cellXfs count="139">
    <xf numFmtId="0" fontId="0" fillId="0" borderId="0" xfId="0"/>
    <xf numFmtId="0" fontId="3" fillId="4" borderId="0" xfId="0" applyFont="1" applyFill="1"/>
    <xf numFmtId="0" fontId="0" fillId="0" borderId="0" xfId="0" applyFont="1" applyAlignment="1">
      <alignment horizontal="left" vertical="top"/>
    </xf>
    <xf numFmtId="0" fontId="3" fillId="0" borderId="3" xfId="0" applyFont="1" applyBorder="1" applyAlignment="1"/>
    <xf numFmtId="0" fontId="0" fillId="0" borderId="0" xfId="0" applyFont="1" applyAlignment="1">
      <alignment horizontal="left"/>
    </xf>
    <xf numFmtId="0" fontId="0" fillId="0" borderId="3" xfId="0" applyFont="1" applyBorder="1" applyAlignment="1">
      <alignment horizontal="center" wrapText="1"/>
    </xf>
    <xf numFmtId="0" fontId="0" fillId="0" borderId="3" xfId="0" applyFont="1" applyBorder="1" applyAlignment="1">
      <alignment horizontal="left"/>
    </xf>
    <xf numFmtId="0" fontId="4" fillId="0" borderId="3" xfId="1" applyFont="1" applyBorder="1" applyAlignment="1" applyProtection="1">
      <alignment horizontal="left"/>
    </xf>
    <xf numFmtId="0" fontId="0" fillId="5" borderId="3" xfId="0" applyFont="1" applyFill="1" applyBorder="1" applyAlignment="1">
      <alignment horizontal="center" vertical="top" wrapText="1"/>
    </xf>
    <xf numFmtId="0" fontId="0" fillId="0" borderId="3" xfId="0" applyFont="1" applyBorder="1" applyAlignment="1">
      <alignment horizontal="center" vertical="top" wrapText="1"/>
    </xf>
    <xf numFmtId="0" fontId="0" fillId="5" borderId="3" xfId="0" applyFont="1" applyFill="1" applyBorder="1" applyAlignment="1">
      <alignment horizontal="center" wrapText="1"/>
    </xf>
    <xf numFmtId="0" fontId="0" fillId="5" borderId="3" xfId="0" applyFont="1" applyFill="1" applyBorder="1" applyAlignment="1">
      <alignment horizontal="left"/>
    </xf>
    <xf numFmtId="0" fontId="4" fillId="5" borderId="3" xfId="1" applyFont="1" applyFill="1" applyBorder="1" applyAlignment="1" applyProtection="1">
      <alignment horizontal="left"/>
    </xf>
    <xf numFmtId="0" fontId="0" fillId="0" borderId="3" xfId="0" applyFont="1" applyBorder="1" applyAlignment="1">
      <alignment horizontal="right"/>
    </xf>
    <xf numFmtId="0" fontId="0" fillId="2" borderId="3" xfId="0" applyFont="1" applyFill="1" applyBorder="1" applyAlignment="1">
      <alignment horizontal="center" wrapText="1"/>
    </xf>
    <xf numFmtId="0" fontId="0" fillId="0" borderId="3" xfId="0" applyFont="1" applyBorder="1" applyAlignment="1">
      <alignment horizontal="left" vertical="top" wrapText="1"/>
    </xf>
    <xf numFmtId="0" fontId="0" fillId="4" borderId="3" xfId="0" applyFont="1" applyFill="1" applyBorder="1" applyAlignment="1">
      <alignment horizontal="center" vertical="top" wrapText="1"/>
    </xf>
    <xf numFmtId="0" fontId="0" fillId="4" borderId="3" xfId="0" applyFont="1" applyFill="1" applyBorder="1" applyAlignment="1">
      <alignment horizontal="center" wrapText="1"/>
    </xf>
    <xf numFmtId="0" fontId="0" fillId="2" borderId="3" xfId="0" applyFont="1" applyFill="1" applyBorder="1" applyAlignment="1">
      <alignment horizontal="center" vertical="top" wrapText="1"/>
    </xf>
    <xf numFmtId="0" fontId="0" fillId="4" borderId="0" xfId="0" applyFont="1" applyFill="1" applyAlignment="1">
      <alignment horizontal="left" vertical="top"/>
    </xf>
    <xf numFmtId="0" fontId="0" fillId="0" borderId="6" xfId="0" applyFont="1" applyBorder="1" applyAlignment="1">
      <alignment horizontal="center" vertical="top" wrapText="1"/>
    </xf>
    <xf numFmtId="0" fontId="0" fillId="0" borderId="3" xfId="0" applyFont="1" applyFill="1" applyBorder="1" applyAlignment="1">
      <alignment horizontal="right"/>
    </xf>
    <xf numFmtId="0" fontId="0" fillId="0" borderId="3" xfId="0" applyFont="1" applyFill="1" applyBorder="1" applyAlignment="1">
      <alignment horizontal="center" wrapText="1"/>
    </xf>
    <xf numFmtId="0" fontId="0" fillId="0" borderId="3" xfId="0" applyFont="1" applyFill="1" applyBorder="1" applyAlignment="1">
      <alignment horizontal="left"/>
    </xf>
    <xf numFmtId="0" fontId="4" fillId="0" borderId="3" xfId="1" applyFont="1" applyFill="1" applyBorder="1" applyAlignment="1" applyProtection="1">
      <alignment horizontal="left"/>
    </xf>
    <xf numFmtId="0" fontId="0" fillId="5" borderId="3" xfId="0" applyFont="1" applyFill="1" applyBorder="1" applyAlignment="1">
      <alignment horizontal="right"/>
    </xf>
    <xf numFmtId="0" fontId="6" fillId="2" borderId="3" xfId="0" applyFont="1" applyFill="1" applyBorder="1" applyAlignment="1">
      <alignment horizontal="center" vertical="top" wrapText="1"/>
    </xf>
    <xf numFmtId="0" fontId="0" fillId="0" borderId="7" xfId="0" applyFont="1" applyFill="1" applyBorder="1" applyAlignment="1">
      <alignment horizontal="right"/>
    </xf>
    <xf numFmtId="0" fontId="0" fillId="0" borderId="7" xfId="0" applyFont="1" applyFill="1" applyBorder="1" applyAlignment="1">
      <alignment horizontal="center" vertical="top" wrapText="1"/>
    </xf>
    <xf numFmtId="0" fontId="0" fillId="0" borderId="6" xfId="0" applyFont="1" applyBorder="1" applyAlignment="1">
      <alignment horizontal="right"/>
    </xf>
    <xf numFmtId="0" fontId="0" fillId="0" borderId="7" xfId="0" applyFont="1" applyBorder="1" applyAlignment="1">
      <alignment horizontal="right"/>
    </xf>
    <xf numFmtId="0" fontId="0" fillId="0" borderId="7" xfId="0" applyFont="1" applyBorder="1" applyAlignment="1">
      <alignment horizontal="center" wrapText="1"/>
    </xf>
    <xf numFmtId="0" fontId="0" fillId="0" borderId="6" xfId="0" applyFont="1" applyBorder="1" applyAlignment="1">
      <alignment horizontal="center" wrapText="1"/>
    </xf>
    <xf numFmtId="0" fontId="0" fillId="0" borderId="0" xfId="0" applyFont="1" applyFill="1" applyAlignment="1">
      <alignment horizontal="left" vertical="top"/>
    </xf>
    <xf numFmtId="0" fontId="0" fillId="2" borderId="3" xfId="0" applyFont="1" applyFill="1" applyBorder="1" applyAlignment="1">
      <alignment horizontal="left"/>
    </xf>
    <xf numFmtId="0" fontId="4" fillId="2" borderId="3" xfId="1" applyFont="1" applyFill="1" applyBorder="1" applyAlignment="1" applyProtection="1">
      <alignment horizontal="left"/>
    </xf>
    <xf numFmtId="0" fontId="0" fillId="4" borderId="3" xfId="0" applyFont="1" applyFill="1" applyBorder="1" applyAlignment="1">
      <alignment horizontal="left"/>
    </xf>
    <xf numFmtId="0" fontId="4" fillId="4" borderId="3" xfId="1" applyFont="1" applyFill="1" applyBorder="1" applyAlignment="1" applyProtection="1">
      <alignment horizontal="left"/>
    </xf>
    <xf numFmtId="0" fontId="0" fillId="0" borderId="3" xfId="0" applyFont="1" applyBorder="1" applyAlignment="1"/>
    <xf numFmtId="0" fontId="0" fillId="3" borderId="3" xfId="0" applyFont="1" applyFill="1" applyBorder="1" applyAlignment="1">
      <alignment horizontal="left"/>
    </xf>
    <xf numFmtId="0" fontId="0" fillId="0" borderId="7" xfId="0" applyFont="1" applyBorder="1" applyAlignment="1">
      <alignment horizontal="left"/>
    </xf>
    <xf numFmtId="0" fontId="4" fillId="0" borderId="7" xfId="1" applyFont="1" applyBorder="1" applyAlignment="1" applyProtection="1">
      <alignment horizontal="left"/>
    </xf>
    <xf numFmtId="0" fontId="0" fillId="0" borderId="6" xfId="0" applyFont="1" applyBorder="1" applyAlignment="1">
      <alignment horizontal="left"/>
    </xf>
    <xf numFmtId="0" fontId="0" fillId="5" borderId="3" xfId="0" applyFont="1" applyFill="1" applyBorder="1" applyAlignment="1"/>
    <xf numFmtId="0" fontId="6" fillId="2" borderId="3" xfId="0" applyFont="1" applyFill="1" applyBorder="1" applyAlignment="1">
      <alignment horizontal="left"/>
    </xf>
    <xf numFmtId="0" fontId="0" fillId="0" borderId="7" xfId="0" applyFont="1" applyFill="1" applyBorder="1" applyAlignment="1">
      <alignment horizontal="left"/>
    </xf>
    <xf numFmtId="0" fontId="4" fillId="0" borderId="7" xfId="1" applyFont="1" applyFill="1" applyBorder="1" applyAlignment="1" applyProtection="1">
      <alignment horizontal="left"/>
    </xf>
    <xf numFmtId="0" fontId="4" fillId="0" borderId="6" xfId="1" applyFont="1" applyBorder="1" applyAlignment="1" applyProtection="1">
      <alignment horizontal="left"/>
    </xf>
    <xf numFmtId="0" fontId="3" fillId="4" borderId="0" xfId="0" applyFont="1" applyFill="1" applyAlignment="1"/>
    <xf numFmtId="3" fontId="0" fillId="0" borderId="3" xfId="0" applyNumberFormat="1" applyFont="1" applyBorder="1" applyAlignment="1">
      <alignment horizontal="left"/>
    </xf>
    <xf numFmtId="0" fontId="0" fillId="4" borderId="3" xfId="0" applyFont="1" applyFill="1" applyBorder="1" applyAlignment="1">
      <alignment horizontal="right"/>
    </xf>
    <xf numFmtId="0" fontId="0" fillId="2" borderId="6" xfId="0" applyFont="1" applyFill="1" applyBorder="1" applyAlignment="1">
      <alignment horizontal="center" vertical="top" wrapText="1"/>
    </xf>
    <xf numFmtId="0" fontId="0" fillId="4" borderId="7" xfId="0" applyFont="1" applyFill="1" applyBorder="1" applyAlignment="1">
      <alignment horizontal="left"/>
    </xf>
    <xf numFmtId="0" fontId="4" fillId="4" borderId="7" xfId="1" applyFont="1" applyFill="1" applyBorder="1" applyAlignment="1" applyProtection="1">
      <alignment horizontal="left"/>
    </xf>
    <xf numFmtId="0" fontId="0" fillId="2" borderId="6" xfId="0" applyFont="1" applyFill="1" applyBorder="1" applyAlignment="1">
      <alignment horizontal="left"/>
    </xf>
    <xf numFmtId="0" fontId="0" fillId="2" borderId="7" xfId="0" applyFont="1" applyFill="1" applyBorder="1" applyAlignment="1">
      <alignment horizontal="left"/>
    </xf>
    <xf numFmtId="0" fontId="4" fillId="2" borderId="7" xfId="1" applyFont="1" applyFill="1" applyBorder="1" applyAlignment="1" applyProtection="1">
      <alignment horizontal="left"/>
    </xf>
    <xf numFmtId="0" fontId="0" fillId="0" borderId="0" xfId="0" applyFont="1" applyAlignment="1"/>
    <xf numFmtId="0" fontId="0" fillId="5" borderId="7" xfId="0" applyFont="1" applyFill="1" applyBorder="1" applyAlignment="1">
      <alignment wrapText="1"/>
    </xf>
    <xf numFmtId="0" fontId="0" fillId="5" borderId="6" xfId="0" applyFont="1" applyFill="1" applyBorder="1" applyAlignment="1">
      <alignment wrapText="1"/>
    </xf>
    <xf numFmtId="0" fontId="0" fillId="0" borderId="0" xfId="0" applyFont="1" applyFill="1" applyAlignment="1"/>
    <xf numFmtId="0" fontId="0" fillId="6" borderId="0" xfId="0" applyFont="1" applyFill="1" applyAlignment="1"/>
    <xf numFmtId="0" fontId="0" fillId="0" borderId="0" xfId="0" applyFont="1" applyFill="1" applyAlignment="1">
      <alignment horizontal="left"/>
    </xf>
    <xf numFmtId="0" fontId="7" fillId="0" borderId="0" xfId="0" applyFont="1" applyAlignment="1"/>
    <xf numFmtId="0" fontId="0" fillId="0" borderId="3" xfId="0" applyFont="1" applyBorder="1" applyAlignment="1">
      <alignment horizontal="center" vertical="center" wrapText="1"/>
    </xf>
    <xf numFmtId="0" fontId="0" fillId="5" borderId="3"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10" borderId="3" xfId="0" applyFont="1" applyFill="1" applyBorder="1" applyAlignment="1">
      <alignment horizontal="right"/>
    </xf>
    <xf numFmtId="0" fontId="0" fillId="10" borderId="3" xfId="0" applyFont="1" applyFill="1" applyBorder="1" applyAlignment="1">
      <alignment horizontal="center" vertical="top" wrapText="1"/>
    </xf>
    <xf numFmtId="0" fontId="0" fillId="10" borderId="3" xfId="0" applyFont="1" applyFill="1" applyBorder="1" applyAlignment="1">
      <alignment horizontal="left"/>
    </xf>
    <xf numFmtId="0" fontId="10" fillId="0" borderId="0" xfId="0" applyFont="1"/>
    <xf numFmtId="0" fontId="11" fillId="4" borderId="0" xfId="0" applyFont="1" applyFill="1"/>
    <xf numFmtId="0" fontId="11" fillId="0" borderId="0" xfId="0" applyFont="1"/>
    <xf numFmtId="0" fontId="11" fillId="0" borderId="0" xfId="0" applyFont="1" applyAlignment="1"/>
    <xf numFmtId="0" fontId="12" fillId="8" borderId="3" xfId="0" applyFont="1" applyFill="1" applyBorder="1" applyAlignment="1">
      <alignment horizontal="center" vertical="top" wrapText="1"/>
    </xf>
    <xf numFmtId="0" fontId="3" fillId="0" borderId="0" xfId="0" applyFont="1" applyFill="1" applyAlignment="1"/>
    <xf numFmtId="0" fontId="3" fillId="0" borderId="3" xfId="1" applyFont="1" applyBorder="1" applyAlignment="1" applyProtection="1"/>
    <xf numFmtId="0" fontId="0" fillId="0" borderId="3" xfId="0" applyFont="1" applyBorder="1" applyAlignment="1">
      <alignment horizontal="center"/>
    </xf>
    <xf numFmtId="0" fontId="0" fillId="0" borderId="9" xfId="0" applyFont="1" applyBorder="1" applyAlignment="1">
      <alignment vertical="center"/>
    </xf>
    <xf numFmtId="0" fontId="0" fillId="4" borderId="0" xfId="0" applyFont="1" applyFill="1" applyAlignment="1"/>
    <xf numFmtId="0" fontId="0" fillId="0" borderId="3" xfId="4" applyFont="1" applyBorder="1" applyAlignment="1">
      <alignment horizontal="center"/>
    </xf>
    <xf numFmtId="0" fontId="0" fillId="0" borderId="3" xfId="4" applyFont="1" applyBorder="1" applyAlignment="1">
      <alignment horizontal="left"/>
    </xf>
    <xf numFmtId="0" fontId="14" fillId="0" borderId="3" xfId="5" applyFont="1" applyBorder="1" applyAlignment="1">
      <alignment horizontal="left"/>
    </xf>
    <xf numFmtId="49" fontId="0" fillId="0" borderId="3" xfId="4" applyNumberFormat="1" applyFont="1" applyFill="1" applyBorder="1" applyAlignment="1">
      <alignment horizontal="left"/>
    </xf>
    <xf numFmtId="0" fontId="3" fillId="0" borderId="3" xfId="1" applyFont="1" applyBorder="1" applyAlignment="1" applyProtection="1">
      <alignment horizontal="left"/>
    </xf>
    <xf numFmtId="0" fontId="0" fillId="0" borderId="0" xfId="4" applyFont="1" applyAlignment="1">
      <alignment horizontal="left"/>
    </xf>
    <xf numFmtId="0" fontId="0" fillId="10" borderId="0" xfId="0" applyFont="1" applyFill="1" applyAlignment="1"/>
    <xf numFmtId="0" fontId="0" fillId="0" borderId="9" xfId="0" applyFont="1" applyBorder="1" applyAlignment="1"/>
    <xf numFmtId="0" fontId="3" fillId="0" borderId="3" xfId="0" applyFont="1" applyFill="1" applyBorder="1" applyAlignment="1">
      <alignment horizontal="left"/>
    </xf>
    <xf numFmtId="0" fontId="4" fillId="0" borderId="3" xfId="1" applyFont="1" applyFill="1" applyBorder="1" applyAlignment="1" applyProtection="1"/>
    <xf numFmtId="0" fontId="3" fillId="0" borderId="3" xfId="0" applyFont="1" applyFill="1" applyBorder="1" applyAlignment="1"/>
    <xf numFmtId="0" fontId="3" fillId="0" borderId="0" xfId="0" applyFont="1" applyFill="1" applyAlignment="1">
      <alignment horizontal="left"/>
    </xf>
    <xf numFmtId="0" fontId="0" fillId="0" borderId="9" xfId="0" applyFont="1" applyBorder="1" applyAlignment="1">
      <alignment horizontal="left"/>
    </xf>
    <xf numFmtId="0" fontId="0" fillId="0" borderId="3" xfId="0" applyFont="1" applyBorder="1" applyAlignment="1">
      <alignment wrapText="1"/>
    </xf>
    <xf numFmtId="0" fontId="0" fillId="0" borderId="3" xfId="0" applyFont="1" applyBorder="1" applyAlignment="1">
      <alignment vertical="top"/>
    </xf>
    <xf numFmtId="0" fontId="14" fillId="0" borderId="3" xfId="1" applyFont="1" applyBorder="1" applyAlignment="1" applyProtection="1"/>
    <xf numFmtId="0" fontId="0" fillId="0" borderId="9" xfId="0" applyFont="1" applyBorder="1" applyAlignment="1">
      <alignment wrapText="1"/>
    </xf>
    <xf numFmtId="0" fontId="0" fillId="5" borderId="0" xfId="0" applyFont="1" applyFill="1" applyAlignment="1"/>
    <xf numFmtId="0" fontId="0" fillId="0" borderId="3" xfId="0" applyFont="1" applyBorder="1" applyAlignment="1">
      <alignment horizontal="left" wrapText="1"/>
    </xf>
    <xf numFmtId="0" fontId="4" fillId="0" borderId="3" xfId="1" applyFont="1" applyBorder="1" applyAlignment="1" applyProtection="1">
      <alignment horizontal="left" wrapText="1"/>
    </xf>
    <xf numFmtId="0" fontId="0" fillId="0" borderId="0" xfId="0" applyFont="1"/>
    <xf numFmtId="0" fontId="4" fillId="0" borderId="3" xfId="1" applyFont="1" applyBorder="1" applyAlignment="1" applyProtection="1"/>
    <xf numFmtId="0" fontId="15" fillId="0" borderId="9" xfId="0" applyFont="1" applyBorder="1" applyAlignment="1">
      <alignment wrapText="1"/>
    </xf>
    <xf numFmtId="0" fontId="0" fillId="0" borderId="10" xfId="0" applyFont="1" applyBorder="1" applyAlignment="1">
      <alignment horizontal="right"/>
    </xf>
    <xf numFmtId="0" fontId="14" fillId="0" borderId="3" xfId="1" applyFont="1" applyBorder="1" applyAlignment="1" applyProtection="1">
      <alignment horizontal="left"/>
    </xf>
    <xf numFmtId="0" fontId="0" fillId="0" borderId="9" xfId="0" applyFont="1" applyBorder="1" applyAlignment="1">
      <alignment horizontal="left" wrapText="1"/>
    </xf>
    <xf numFmtId="0" fontId="0" fillId="0" borderId="1" xfId="0" applyFont="1" applyBorder="1" applyAlignment="1">
      <alignment wrapText="1"/>
    </xf>
    <xf numFmtId="0" fontId="0" fillId="5" borderId="3" xfId="0" applyFont="1" applyFill="1" applyBorder="1" applyAlignment="1">
      <alignment horizontal="center"/>
    </xf>
    <xf numFmtId="0" fontId="0" fillId="0" borderId="3" xfId="0" applyFont="1" applyBorder="1" applyAlignment="1">
      <alignment vertical="top" wrapText="1"/>
    </xf>
    <xf numFmtId="0" fontId="0" fillId="0" borderId="0" xfId="0" applyFont="1" applyAlignment="1">
      <alignment wrapText="1"/>
    </xf>
    <xf numFmtId="0" fontId="15" fillId="0" borderId="8" xfId="0" applyFont="1" applyBorder="1" applyAlignment="1">
      <alignment wrapText="1"/>
    </xf>
    <xf numFmtId="0" fontId="16" fillId="4" borderId="1" xfId="0" applyFont="1" applyFill="1" applyBorder="1" applyAlignment="1">
      <alignment wrapText="1"/>
    </xf>
    <xf numFmtId="0" fontId="0" fillId="0" borderId="0" xfId="0" applyFont="1" applyAlignment="1">
      <alignment horizontal="right"/>
    </xf>
    <xf numFmtId="0" fontId="0" fillId="0" borderId="0" xfId="0" applyFont="1" applyAlignment="1">
      <alignment horizontal="center" vertical="top" wrapText="1"/>
    </xf>
    <xf numFmtId="0" fontId="17" fillId="8" borderId="3" xfId="0" applyFont="1" applyFill="1" applyBorder="1" applyAlignment="1">
      <alignment horizontal="center"/>
    </xf>
    <xf numFmtId="0" fontId="17" fillId="8"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3" xfId="4" applyFont="1" applyBorder="1" applyAlignment="1">
      <alignment horizontal="center" vertical="center" wrapText="1"/>
    </xf>
    <xf numFmtId="0" fontId="0" fillId="0" borderId="7" xfId="0" applyFont="1" applyBorder="1" applyAlignment="1"/>
    <xf numFmtId="0" fontId="0" fillId="0" borderId="3" xfId="0" applyFont="1" applyFill="1" applyBorder="1" applyAlignment="1"/>
    <xf numFmtId="0" fontId="0" fillId="4" borderId="0" xfId="0" applyFont="1" applyFill="1" applyAlignment="1">
      <alignment horizontal="left"/>
    </xf>
    <xf numFmtId="0" fontId="15" fillId="0" borderId="9" xfId="0" applyFont="1" applyBorder="1" applyAlignment="1"/>
    <xf numFmtId="0" fontId="0" fillId="0" borderId="0" xfId="0" applyFont="1" applyAlignment="1">
      <alignment horizontal="center" vertical="center" wrapText="1"/>
    </xf>
    <xf numFmtId="0" fontId="0" fillId="0" borderId="3" xfId="0" applyBorder="1" applyAlignment="1">
      <alignment horizontal="center" wrapText="1"/>
    </xf>
    <xf numFmtId="0" fontId="13" fillId="7" borderId="3" xfId="0" applyFont="1" applyFill="1" applyBorder="1" applyAlignment="1">
      <alignment horizontal="left" vertical="top"/>
    </xf>
    <xf numFmtId="0" fontId="13" fillId="7" borderId="0" xfId="0" applyFont="1" applyFill="1" applyBorder="1" applyAlignment="1">
      <alignment horizontal="left" vertical="top"/>
    </xf>
    <xf numFmtId="0" fontId="13" fillId="7" borderId="2" xfId="0" applyFont="1" applyFill="1" applyBorder="1" applyAlignment="1">
      <alignment horizontal="left" vertical="top"/>
    </xf>
    <xf numFmtId="0" fontId="13" fillId="7" borderId="3" xfId="0" applyFont="1" applyFill="1" applyBorder="1" applyAlignment="1">
      <alignment horizontal="left" vertical="top" wrapText="1"/>
    </xf>
    <xf numFmtId="0" fontId="5" fillId="7" borderId="3" xfId="0" applyFont="1" applyFill="1" applyBorder="1" applyAlignment="1">
      <alignment horizontal="left" vertical="top"/>
    </xf>
    <xf numFmtId="0" fontId="13" fillId="7" borderId="3" xfId="0" applyFont="1" applyFill="1" applyBorder="1" applyAlignment="1">
      <alignment horizontal="left"/>
    </xf>
    <xf numFmtId="0" fontId="13" fillId="7" borderId="4" xfId="0" applyFont="1" applyFill="1" applyBorder="1" applyAlignment="1">
      <alignment horizontal="left" vertical="top"/>
    </xf>
    <xf numFmtId="0" fontId="13" fillId="7" borderId="5" xfId="0" applyFont="1" applyFill="1" applyBorder="1" applyAlignment="1">
      <alignment horizontal="left" vertical="top"/>
    </xf>
    <xf numFmtId="0" fontId="13" fillId="9" borderId="4" xfId="0" applyFont="1" applyFill="1" applyBorder="1" applyAlignment="1">
      <alignment horizontal="left"/>
    </xf>
    <xf numFmtId="0" fontId="13" fillId="9" borderId="3" xfId="0" applyFont="1" applyFill="1" applyBorder="1" applyAlignment="1">
      <alignment horizontal="left"/>
    </xf>
  </cellXfs>
  <cellStyles count="6">
    <cellStyle name="Hyperlink" xfId="1" builtinId="8"/>
    <cellStyle name="Hyperlink 2" xfId="3"/>
    <cellStyle name="Hyperlink 3" xfId="5"/>
    <cellStyle name="Normal" xfId="0" builtinId="0"/>
    <cellStyle name="Normal 2" xfId="2"/>
    <cellStyle name="Normal 3" xfId="4"/>
  </cellStyles>
  <dxfs count="0"/>
  <tableStyles count="0" defaultTableStyle="TableStyleMedium9" defaultPivotStyle="PivotStyleLight16"/>
  <colors>
    <mruColors>
      <color rgb="FFED8BCA"/>
      <color rgb="FF33B73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panap.net/" TargetMode="External"/><Relationship Id="rId299" Type="http://schemas.openxmlformats.org/officeDocument/2006/relationships/hyperlink" Target="http://www.shirkatgah.org/" TargetMode="External"/><Relationship Id="rId303" Type="http://schemas.openxmlformats.org/officeDocument/2006/relationships/hyperlink" Target="mailto:eugenia.aromatica@gmail.com;%20puantani.desa@gmail.com" TargetMode="External"/><Relationship Id="rId21" Type="http://schemas.openxmlformats.org/officeDocument/2006/relationships/hyperlink" Target="http://www.missmaanyag.webs.com/" TargetMode="External"/><Relationship Id="rId42" Type="http://schemas.openxmlformats.org/officeDocument/2006/relationships/hyperlink" Target="http://www.ngoforum.org.kh/" TargetMode="External"/><Relationship Id="rId63" Type="http://schemas.openxmlformats.org/officeDocument/2006/relationships/hyperlink" Target="http://www.apcaso.org/" TargetMode="External"/><Relationship Id="rId84" Type="http://schemas.openxmlformats.org/officeDocument/2006/relationships/hyperlink" Target="http://www.nefin.org.np/" TargetMode="External"/><Relationship Id="rId138" Type="http://schemas.openxmlformats.org/officeDocument/2006/relationships/hyperlink" Target="http://www.wao.org.my/" TargetMode="External"/><Relationship Id="rId159" Type="http://schemas.openxmlformats.org/officeDocument/2006/relationships/hyperlink" Target="http://www.pacificdisability.org/" TargetMode="External"/><Relationship Id="rId170" Type="http://schemas.openxmlformats.org/officeDocument/2006/relationships/hyperlink" Target="http://www.activehelp.org.pk/" TargetMode="External"/><Relationship Id="rId191" Type="http://schemas.openxmlformats.org/officeDocument/2006/relationships/hyperlink" Target="http://www.fpasrilanka.org/" TargetMode="External"/><Relationship Id="rId205" Type="http://schemas.openxmlformats.org/officeDocument/2006/relationships/hyperlink" Target="http://www.parc-jp.org/" TargetMode="External"/><Relationship Id="rId226" Type="http://schemas.openxmlformats.org/officeDocument/2006/relationships/hyperlink" Target="http://www.volunteersinitiativenepal.org/" TargetMode="External"/><Relationship Id="rId247" Type="http://schemas.openxmlformats.org/officeDocument/2006/relationships/hyperlink" Target="http://www.fewun.org.np/" TargetMode="External"/><Relationship Id="rId107" Type="http://schemas.openxmlformats.org/officeDocument/2006/relationships/hyperlink" Target="http://www.opsi-network.org/" TargetMode="External"/><Relationship Id="rId268" Type="http://schemas.openxmlformats.org/officeDocument/2006/relationships/hyperlink" Target="http://www.ngofonin.org.np/" TargetMode="External"/><Relationship Id="rId289" Type="http://schemas.openxmlformats.org/officeDocument/2006/relationships/hyperlink" Target="http://www.goh.org.tw/" TargetMode="External"/><Relationship Id="rId11" Type="http://schemas.openxmlformats.org/officeDocument/2006/relationships/hyperlink" Target="http://www.ideacambodia.org/" TargetMode="External"/><Relationship Id="rId32" Type="http://schemas.openxmlformats.org/officeDocument/2006/relationships/hyperlink" Target="http://www.sunfo.gysdsrilanka.org/" TargetMode="External"/><Relationship Id="rId53" Type="http://schemas.openxmlformats.org/officeDocument/2006/relationships/hyperlink" Target="http://www.afghanwriters.com/" TargetMode="External"/><Relationship Id="rId74" Type="http://schemas.openxmlformats.org/officeDocument/2006/relationships/hyperlink" Target="http://www.yfin.org.np/" TargetMode="External"/><Relationship Id="rId128" Type="http://schemas.openxmlformats.org/officeDocument/2006/relationships/hyperlink" Target="http://www.masipag.org/" TargetMode="External"/><Relationship Id="rId149" Type="http://schemas.openxmlformats.org/officeDocument/2006/relationships/hyperlink" Target="http://www.ctuhr.org/" TargetMode="External"/><Relationship Id="rId314" Type="http://schemas.openxmlformats.org/officeDocument/2006/relationships/printerSettings" Target="../printerSettings/printerSettings1.bin"/><Relationship Id="rId5" Type="http://schemas.openxmlformats.org/officeDocument/2006/relationships/hyperlink" Target="http://aipnee.wordpress.com/" TargetMode="External"/><Relationship Id="rId95" Type="http://schemas.openxmlformats.org/officeDocument/2006/relationships/hyperlink" Target="http://www.awazcds.org.pk/" TargetMode="External"/><Relationship Id="rId160" Type="http://schemas.openxmlformats.org/officeDocument/2006/relationships/hyperlink" Target="http://www.cecoedecon.org.in/" TargetMode="External"/><Relationship Id="rId181" Type="http://schemas.openxmlformats.org/officeDocument/2006/relationships/hyperlink" Target="http://www.radanarayar.org/" TargetMode="External"/><Relationship Id="rId216" Type="http://schemas.openxmlformats.org/officeDocument/2006/relationships/hyperlink" Target="http://www.idpc.net/" TargetMode="External"/><Relationship Id="rId237" Type="http://schemas.openxmlformats.org/officeDocument/2006/relationships/hyperlink" Target="http://www.ddjbd.org/" TargetMode="External"/><Relationship Id="rId258" Type="http://schemas.openxmlformats.org/officeDocument/2006/relationships/hyperlink" Target="http://www.rdopk.org/" TargetMode="External"/><Relationship Id="rId279" Type="http://schemas.openxmlformats.org/officeDocument/2006/relationships/hyperlink" Target="https://leitananehanwomensdevelopmentagency.wordpress.com/" TargetMode="External"/><Relationship Id="rId22" Type="http://schemas.openxmlformats.org/officeDocument/2006/relationships/hyperlink" Target="http://www.ubinig.org/" TargetMode="External"/><Relationship Id="rId43" Type="http://schemas.openxmlformats.org/officeDocument/2006/relationships/hyperlink" Target="http://www.nidapakistan.org/" TargetMode="External"/><Relationship Id="rId64" Type="http://schemas.openxmlformats.org/officeDocument/2006/relationships/hyperlink" Target="http://wwcpune.org/" TargetMode="External"/><Relationship Id="rId118" Type="http://schemas.openxmlformats.org/officeDocument/2006/relationships/hyperlink" Target="http://www.twn.my/" TargetMode="External"/><Relationship Id="rId139" Type="http://schemas.openxmlformats.org/officeDocument/2006/relationships/hyperlink" Target="http://www.nkplus.org.np/" TargetMode="External"/><Relationship Id="rId290" Type="http://schemas.openxmlformats.org/officeDocument/2006/relationships/hyperlink" Target="http://www.wao.org.my/" TargetMode="External"/><Relationship Id="rId304" Type="http://schemas.openxmlformats.org/officeDocument/2006/relationships/hyperlink" Target="mailto:eugenia.aromatica@gmail.com" TargetMode="External"/><Relationship Id="rId85" Type="http://schemas.openxmlformats.org/officeDocument/2006/relationships/hyperlink" Target="http://www.ngofonin.org.np/" TargetMode="External"/><Relationship Id="rId150" Type="http://schemas.openxmlformats.org/officeDocument/2006/relationships/hyperlink" Target="http://www.jvenepal.org.np/" TargetMode="External"/><Relationship Id="rId171" Type="http://schemas.openxmlformats.org/officeDocument/2006/relationships/hyperlink" Target="http://www.yad-pk.org/" TargetMode="External"/><Relationship Id="rId192" Type="http://schemas.openxmlformats.org/officeDocument/2006/relationships/hyperlink" Target="http://www.cbgaindia.org/" TargetMode="External"/><Relationship Id="rId206" Type="http://schemas.openxmlformats.org/officeDocument/2006/relationships/hyperlink" Target="http://www.shaktisamuha.org.np/" TargetMode="External"/><Relationship Id="rId227" Type="http://schemas.openxmlformats.org/officeDocument/2006/relationships/hyperlink" Target="http://www.shirkatgah.org/" TargetMode="External"/><Relationship Id="rId248" Type="http://schemas.openxmlformats.org/officeDocument/2006/relationships/hyperlink" Target="http://asap-asia.org/" TargetMode="External"/><Relationship Id="rId269" Type="http://schemas.openxmlformats.org/officeDocument/2006/relationships/hyperlink" Target="http://www.badhanbd.org/" TargetMode="External"/><Relationship Id="rId12" Type="http://schemas.openxmlformats.org/officeDocument/2006/relationships/hyperlink" Target="https://www.facebook.com/groups/278135539032776/" TargetMode="External"/><Relationship Id="rId33" Type="http://schemas.openxmlformats.org/officeDocument/2006/relationships/hyperlink" Target="http://www.ina.maori.nz/" TargetMode="External"/><Relationship Id="rId108" Type="http://schemas.openxmlformats.org/officeDocument/2006/relationships/hyperlink" Target="http://www.losauk.org/" TargetMode="External"/><Relationship Id="rId129" Type="http://schemas.openxmlformats.org/officeDocument/2006/relationships/hyperlink" Target="http://www.cwrweb.org/" TargetMode="External"/><Relationship Id="rId280" Type="http://schemas.openxmlformats.org/officeDocument/2006/relationships/hyperlink" Target="http://www.shaktimilan.org.np/" TargetMode="External"/><Relationship Id="rId54" Type="http://schemas.openxmlformats.org/officeDocument/2006/relationships/hyperlink" Target="http://www.nyfn.org.np/" TargetMode="External"/><Relationship Id="rId75" Type="http://schemas.openxmlformats.org/officeDocument/2006/relationships/hyperlink" Target="http://www.women.kz/" TargetMode="External"/><Relationship Id="rId96" Type="http://schemas.openxmlformats.org/officeDocument/2006/relationships/hyperlink" Target="http://www.codemargonda.com/" TargetMode="External"/><Relationship Id="rId140" Type="http://schemas.openxmlformats.org/officeDocument/2006/relationships/hyperlink" Target="http://www.cisdi.org/" TargetMode="External"/><Relationship Id="rId161" Type="http://schemas.openxmlformats.org/officeDocument/2006/relationships/hyperlink" Target="http://www.imura-indonesia.blogspot.com/" TargetMode="External"/><Relationship Id="rId182" Type="http://schemas.openxmlformats.org/officeDocument/2006/relationships/hyperlink" Target="http://www.yansrhr.org/" TargetMode="External"/><Relationship Id="rId217" Type="http://schemas.openxmlformats.org/officeDocument/2006/relationships/hyperlink" Target="http://www.khana.org.kh/" TargetMode="External"/><Relationship Id="rId6" Type="http://schemas.openxmlformats.org/officeDocument/2006/relationships/hyperlink" Target="http://www.aidsphil.org/" TargetMode="External"/><Relationship Id="rId238" Type="http://schemas.openxmlformats.org/officeDocument/2006/relationships/hyperlink" Target="http://www.whiteband.org/" TargetMode="External"/><Relationship Id="rId259" Type="http://schemas.openxmlformats.org/officeDocument/2006/relationships/hyperlink" Target="http://www.iyd.org.in/" TargetMode="External"/><Relationship Id="rId23" Type="http://schemas.openxmlformats.org/officeDocument/2006/relationships/hyperlink" Target="http://www.udyama.org/" TargetMode="External"/><Relationship Id="rId119" Type="http://schemas.openxmlformats.org/officeDocument/2006/relationships/hyperlink" Target="http://forumofwomenngos.kg/" TargetMode="External"/><Relationship Id="rId270" Type="http://schemas.openxmlformats.org/officeDocument/2006/relationships/hyperlink" Target="http://www.udaantrust.org/" TargetMode="External"/><Relationship Id="rId291" Type="http://schemas.openxmlformats.org/officeDocument/2006/relationships/hyperlink" Target="https://www.facebook.com/pages/MIWUI/1439483366312849" TargetMode="External"/><Relationship Id="rId305" Type="http://schemas.openxmlformats.org/officeDocument/2006/relationships/hyperlink" Target="http://www.ageingnepal.org/" TargetMode="External"/><Relationship Id="rId44" Type="http://schemas.openxmlformats.org/officeDocument/2006/relationships/hyperlink" Target="http://www.huvadhooaid.org/" TargetMode="External"/><Relationship Id="rId65" Type="http://schemas.openxmlformats.org/officeDocument/2006/relationships/hyperlink" Target="http://www.kofid.org/" TargetMode="External"/><Relationship Id="rId86" Type="http://schemas.openxmlformats.org/officeDocument/2006/relationships/hyperlink" Target="http://www.aprnet.org/" TargetMode="External"/><Relationship Id="rId130" Type="http://schemas.openxmlformats.org/officeDocument/2006/relationships/hyperlink" Target="http://www.aruspelangi.or.id/" TargetMode="External"/><Relationship Id="rId151" Type="http://schemas.openxmlformats.org/officeDocument/2006/relationships/hyperlink" Target="http://www.chananpk.org/" TargetMode="External"/><Relationship Id="rId172" Type="http://schemas.openxmlformats.org/officeDocument/2006/relationships/hyperlink" Target="http://www.aatwin.org.np/" TargetMode="External"/><Relationship Id="rId193" Type="http://schemas.openxmlformats.org/officeDocument/2006/relationships/hyperlink" Target="http://www.scfngo.org/" TargetMode="External"/><Relationship Id="rId207" Type="http://schemas.openxmlformats.org/officeDocument/2006/relationships/hyperlink" Target="http://www.gyca.org/" TargetMode="External"/><Relationship Id="rId228" Type="http://schemas.openxmlformats.org/officeDocument/2006/relationships/hyperlink" Target="http://www.philippinesocialenterprisenetwork.com/" TargetMode="External"/><Relationship Id="rId249" Type="http://schemas.openxmlformats.org/officeDocument/2006/relationships/hyperlink" Target="http://www.kiratsociety.org.np/" TargetMode="External"/><Relationship Id="rId13" Type="http://schemas.openxmlformats.org/officeDocument/2006/relationships/hyperlink" Target="http://www.empowerpeople.org.in/" TargetMode="External"/><Relationship Id="rId109" Type="http://schemas.openxmlformats.org/officeDocument/2006/relationships/hyperlink" Target="http://rhac.org.kh/" TargetMode="External"/><Relationship Id="rId260" Type="http://schemas.openxmlformats.org/officeDocument/2006/relationships/hyperlink" Target="http://www.muktangan.org/" TargetMode="External"/><Relationship Id="rId281" Type="http://schemas.openxmlformats.org/officeDocument/2006/relationships/hyperlink" Target="http://www.ndwa.org.np/" TargetMode="External"/><Relationship Id="rId34" Type="http://schemas.openxmlformats.org/officeDocument/2006/relationships/hyperlink" Target="http://www.htp.org.pk/" TargetMode="External"/><Relationship Id="rId55" Type="http://schemas.openxmlformats.org/officeDocument/2006/relationships/hyperlink" Target="http://www.cheo.org.af/" TargetMode="External"/><Relationship Id="rId76" Type="http://schemas.openxmlformats.org/officeDocument/2006/relationships/hyperlink" Target="http://www.trinamulcht.org/" TargetMode="External"/><Relationship Id="rId97" Type="http://schemas.openxmlformats.org/officeDocument/2006/relationships/hyperlink" Target="http://www.bnnrc.net/" TargetMode="External"/><Relationship Id="rId120" Type="http://schemas.openxmlformats.org/officeDocument/2006/relationships/hyperlink" Target="http://www.serikatkeluargamigran.org/" TargetMode="External"/><Relationship Id="rId141" Type="http://schemas.openxmlformats.org/officeDocument/2006/relationships/hyperlink" Target="http://www.vusta.vn/" TargetMode="External"/><Relationship Id="rId7" Type="http://schemas.openxmlformats.org/officeDocument/2006/relationships/hyperlink" Target="http://ipmsdl.wordpress.com/" TargetMode="External"/><Relationship Id="rId162" Type="http://schemas.openxmlformats.org/officeDocument/2006/relationships/hyperlink" Target="http://www.pairvi.org/" TargetMode="External"/><Relationship Id="rId183" Type="http://schemas.openxmlformats.org/officeDocument/2006/relationships/hyperlink" Target="http://www.socialecofund.org/" TargetMode="External"/><Relationship Id="rId218" Type="http://schemas.openxmlformats.org/officeDocument/2006/relationships/hyperlink" Target="http://www.assamtimes.org/" TargetMode="External"/><Relationship Id="rId239" Type="http://schemas.openxmlformats.org/officeDocument/2006/relationships/hyperlink" Target="http://www.aidsalliance.org/" TargetMode="External"/><Relationship Id="rId250" Type="http://schemas.openxmlformats.org/officeDocument/2006/relationships/hyperlink" Target="http://www.sevalanka.org/" TargetMode="External"/><Relationship Id="rId271" Type="http://schemas.openxmlformats.org/officeDocument/2006/relationships/hyperlink" Target="http://seas.iclei.org/iclei-seas.html" TargetMode="External"/><Relationship Id="rId292" Type="http://schemas.openxmlformats.org/officeDocument/2006/relationships/hyperlink" Target="http://www.artsfoundation.org.pk/" TargetMode="External"/><Relationship Id="rId306" Type="http://schemas.openxmlformats.org/officeDocument/2006/relationships/hyperlink" Target="https://www.facebook.com/anekaindia?fref=ts" TargetMode="External"/><Relationship Id="rId24" Type="http://schemas.openxmlformats.org/officeDocument/2006/relationships/hyperlink" Target="http://www.ledars.org/" TargetMode="External"/><Relationship Id="rId45" Type="http://schemas.openxmlformats.org/officeDocument/2006/relationships/hyperlink" Target="http://www.helpage.org/" TargetMode="External"/><Relationship Id="rId66" Type="http://schemas.openxmlformats.org/officeDocument/2006/relationships/hyperlink" Target="http://www.irsp.org.pk/" TargetMode="External"/><Relationship Id="rId87" Type="http://schemas.openxmlformats.org/officeDocument/2006/relationships/hyperlink" Target="http://www.startup-kg.com/" TargetMode="External"/><Relationship Id="rId110" Type="http://schemas.openxmlformats.org/officeDocument/2006/relationships/hyperlink" Target="http://rootsforequity.noblogs.org/" TargetMode="External"/><Relationship Id="rId131" Type="http://schemas.openxmlformats.org/officeDocument/2006/relationships/hyperlink" Target="http://www.indies-indonesia.org/" TargetMode="External"/><Relationship Id="rId61" Type="http://schemas.openxmlformats.org/officeDocument/2006/relationships/hyperlink" Target="http://www.pccambodia.org/" TargetMode="External"/><Relationship Id="rId82" Type="http://schemas.openxmlformats.org/officeDocument/2006/relationships/hyperlink" Target="http://www.uprcp.com/" TargetMode="External"/><Relationship Id="rId152" Type="http://schemas.openxmlformats.org/officeDocument/2006/relationships/hyperlink" Target="http://www.fkshtimorleste.org/" TargetMode="External"/><Relationship Id="rId173" Type="http://schemas.openxmlformats.org/officeDocument/2006/relationships/hyperlink" Target="http://www.resistancealternatives.org/" TargetMode="External"/><Relationship Id="rId194" Type="http://schemas.openxmlformats.org/officeDocument/2006/relationships/hyperlink" Target="http://www.nfdn.org.np/" TargetMode="External"/><Relationship Id="rId199" Type="http://schemas.openxmlformats.org/officeDocument/2006/relationships/hyperlink" Target="http://centreforenvironmentdevelopment.blogspot.com/" TargetMode="External"/><Relationship Id="rId203" Type="http://schemas.openxmlformats.org/officeDocument/2006/relationships/hyperlink" Target="https://ima2008.wordpress.com/" TargetMode="External"/><Relationship Id="rId208" Type="http://schemas.openxmlformats.org/officeDocument/2006/relationships/hyperlink" Target="http://www.fwrm.org.fj/index.php/programmes/young-women-in-leadership-ywil/elf" TargetMode="External"/><Relationship Id="rId229" Type="http://schemas.openxmlformats.org/officeDocument/2006/relationships/hyperlink" Target="http://www.banteaysrei.info/" TargetMode="External"/><Relationship Id="rId19" Type="http://schemas.openxmlformats.org/officeDocument/2006/relationships/hyperlink" Target="http://www.cpd-af.org/" TargetMode="External"/><Relationship Id="rId224" Type="http://schemas.openxmlformats.org/officeDocument/2006/relationships/hyperlink" Target="http://www.mapfoundationcm.org/" TargetMode="External"/><Relationship Id="rId240" Type="http://schemas.openxmlformats.org/officeDocument/2006/relationships/hyperlink" Target="http://southasia.iclei.org/" TargetMode="External"/><Relationship Id="rId245" Type="http://schemas.openxmlformats.org/officeDocument/2006/relationships/hyperlink" Target="http://krcscbhavnagar.org/" TargetMode="External"/><Relationship Id="rId261" Type="http://schemas.openxmlformats.org/officeDocument/2006/relationships/hyperlink" Target="http://www.thefreedomfoundation.org/" TargetMode="External"/><Relationship Id="rId266" Type="http://schemas.openxmlformats.org/officeDocument/2006/relationships/hyperlink" Target="https://societyforruraleducationanddevelopment.wordpress.com/" TargetMode="External"/><Relationship Id="rId287" Type="http://schemas.openxmlformats.org/officeDocument/2006/relationships/hyperlink" Target="http://www.women21.or.kr/" TargetMode="External"/><Relationship Id="rId14" Type="http://schemas.openxmlformats.org/officeDocument/2006/relationships/hyperlink" Target="http://www.philippine-transgender-movement.com/" TargetMode="External"/><Relationship Id="rId30" Type="http://schemas.openxmlformats.org/officeDocument/2006/relationships/hyperlink" Target="http://www.rdopk.org/" TargetMode="External"/><Relationship Id="rId35" Type="http://schemas.openxmlformats.org/officeDocument/2006/relationships/hyperlink" Target="http://www.kfem.or.kr/" TargetMode="External"/><Relationship Id="rId56" Type="http://schemas.openxmlformats.org/officeDocument/2006/relationships/hyperlink" Target="http://www.sicombeo.blogspot.com/" TargetMode="External"/><Relationship Id="rId77" Type="http://schemas.openxmlformats.org/officeDocument/2006/relationships/hyperlink" Target="http://www.iwcf-tml.org/" TargetMode="External"/><Relationship Id="rId100" Type="http://schemas.openxmlformats.org/officeDocument/2006/relationships/hyperlink" Target="http://www.dawnnet.org/" TargetMode="External"/><Relationship Id="rId105" Type="http://schemas.openxmlformats.org/officeDocument/2006/relationships/hyperlink" Target="http://www.institutperempuan.or.id/" TargetMode="External"/><Relationship Id="rId126" Type="http://schemas.openxmlformats.org/officeDocument/2006/relationships/hyperlink" Target="http://www.chrd.org.mn/" TargetMode="External"/><Relationship Id="rId147" Type="http://schemas.openxmlformats.org/officeDocument/2006/relationships/hyperlink" Target="https://www.facebook.com/universalsociety" TargetMode="External"/><Relationship Id="rId168" Type="http://schemas.openxmlformats.org/officeDocument/2006/relationships/hyperlink" Target="http://costi.gov.lk/" TargetMode="External"/><Relationship Id="rId282" Type="http://schemas.openxmlformats.org/officeDocument/2006/relationships/hyperlink" Target="http://www.mtuc.com.my/" TargetMode="External"/><Relationship Id="rId312" Type="http://schemas.openxmlformats.org/officeDocument/2006/relationships/hyperlink" Target="mailto:nokphang@gmail.com" TargetMode="External"/><Relationship Id="rId8" Type="http://schemas.openxmlformats.org/officeDocument/2006/relationships/hyperlink" Target="http://www.yfin.org.np/" TargetMode="External"/><Relationship Id="rId51" Type="http://schemas.openxmlformats.org/officeDocument/2006/relationships/hyperlink" Target="http://www.alolafoundation.org/" TargetMode="External"/><Relationship Id="rId72" Type="http://schemas.openxmlformats.org/officeDocument/2006/relationships/hyperlink" Target="http://www.cbdbicol.org/" TargetMode="External"/><Relationship Id="rId93" Type="http://schemas.openxmlformats.org/officeDocument/2006/relationships/hyperlink" Target="http://www.facebook.com/wofowon" TargetMode="External"/><Relationship Id="rId98" Type="http://schemas.openxmlformats.org/officeDocument/2006/relationships/hyperlink" Target="http://www.consumersinternational.org/" TargetMode="External"/><Relationship Id="rId121" Type="http://schemas.openxmlformats.org/officeDocument/2006/relationships/hyperlink" Target="http://www.csopartnership.org/" TargetMode="External"/><Relationship Id="rId142" Type="http://schemas.openxmlformats.org/officeDocument/2006/relationships/hyperlink" Target="http://www.miec-imcs.org/" TargetMode="External"/><Relationship Id="rId163" Type="http://schemas.openxmlformats.org/officeDocument/2006/relationships/hyperlink" Target="http://www.facebook.com/bchrd" TargetMode="External"/><Relationship Id="rId184" Type="http://schemas.openxmlformats.org/officeDocument/2006/relationships/hyperlink" Target="http://www.commonwealthyouthcouncil.org/" TargetMode="External"/><Relationship Id="rId189" Type="http://schemas.openxmlformats.org/officeDocument/2006/relationships/hyperlink" Target="http://www.cwearc.org/" TargetMode="External"/><Relationship Id="rId219" Type="http://schemas.openxmlformats.org/officeDocument/2006/relationships/hyperlink" Target="http://www.sgpindia.org/" TargetMode="External"/><Relationship Id="rId3" Type="http://schemas.openxmlformats.org/officeDocument/2006/relationships/hyperlink" Target="http://www.ncard.org.np/" TargetMode="External"/><Relationship Id="rId214" Type="http://schemas.openxmlformats.org/officeDocument/2006/relationships/hyperlink" Target="https://pacificyoungwomensleadershipalliance.wordpress.com/" TargetMode="External"/><Relationship Id="rId230" Type="http://schemas.openxmlformats.org/officeDocument/2006/relationships/hyperlink" Target="http://www.bandhu-bd.org/" TargetMode="External"/><Relationship Id="rId235" Type="http://schemas.openxmlformats.org/officeDocument/2006/relationships/hyperlink" Target="http://www.cramanipur.wordpress.com/" TargetMode="External"/><Relationship Id="rId251" Type="http://schemas.openxmlformats.org/officeDocument/2006/relationships/hyperlink" Target="http://www.prrm.org/" TargetMode="External"/><Relationship Id="rId256" Type="http://schemas.openxmlformats.org/officeDocument/2006/relationships/hyperlink" Target="http://www.thaitga.com/" TargetMode="External"/><Relationship Id="rId277" Type="http://schemas.openxmlformats.org/officeDocument/2006/relationships/hyperlink" Target="http://www.northsouth.edu/" TargetMode="External"/><Relationship Id="rId298" Type="http://schemas.openxmlformats.org/officeDocument/2006/relationships/hyperlink" Target="http://www.assistasia.org/" TargetMode="External"/><Relationship Id="rId25" Type="http://schemas.openxmlformats.org/officeDocument/2006/relationships/hyperlink" Target="http://www.peremena.kg/" TargetMode="External"/><Relationship Id="rId46" Type="http://schemas.openxmlformats.org/officeDocument/2006/relationships/hyperlink" Target="http://www.sanayee.org.af/" TargetMode="External"/><Relationship Id="rId67" Type="http://schemas.openxmlformats.org/officeDocument/2006/relationships/hyperlink" Target="http://www.apmdd.org/" TargetMode="External"/><Relationship Id="rId116" Type="http://schemas.openxmlformats.org/officeDocument/2006/relationships/hyperlink" Target="http://ohanaindonesia.org/" TargetMode="External"/><Relationship Id="rId137" Type="http://schemas.openxmlformats.org/officeDocument/2006/relationships/hyperlink" Target="http://www.empowerindia.org/" TargetMode="External"/><Relationship Id="rId158" Type="http://schemas.openxmlformats.org/officeDocument/2006/relationships/hyperlink" Target="http://www.nafan.org.np/" TargetMode="External"/><Relationship Id="rId272" Type="http://schemas.openxmlformats.org/officeDocument/2006/relationships/hyperlink" Target="http://www.migranteinternational.org/" TargetMode="External"/><Relationship Id="rId293" Type="http://schemas.openxmlformats.org/officeDocument/2006/relationships/hyperlink" Target="http://www.ykesehatanperempuan.org/" TargetMode="External"/><Relationship Id="rId302" Type="http://schemas.openxmlformats.org/officeDocument/2006/relationships/hyperlink" Target="http://www.yhdra.org/" TargetMode="External"/><Relationship Id="rId307" Type="http://schemas.openxmlformats.org/officeDocument/2006/relationships/hyperlink" Target="http://aippnet.org/" TargetMode="External"/><Relationship Id="rId20" Type="http://schemas.openxmlformats.org/officeDocument/2006/relationships/hyperlink" Target="http://www.greenwatchbd.com/" TargetMode="External"/><Relationship Id="rId41" Type="http://schemas.openxmlformats.org/officeDocument/2006/relationships/hyperlink" Target="http://provinceofisabela.ph/" TargetMode="External"/><Relationship Id="rId62" Type="http://schemas.openxmlformats.org/officeDocument/2006/relationships/hyperlink" Target="http://www.karmayog.org/ngo/KNUC/" TargetMode="External"/><Relationship Id="rId83" Type="http://schemas.openxmlformats.org/officeDocument/2006/relationships/hyperlink" Target="http://www.vaagdhara.org/" TargetMode="External"/><Relationship Id="rId88" Type="http://schemas.openxmlformats.org/officeDocument/2006/relationships/hyperlink" Target="http://www.brac.net/" TargetMode="External"/><Relationship Id="rId111" Type="http://schemas.openxmlformats.org/officeDocument/2006/relationships/hyperlink" Target="http://socialwatchphilippines.org/" TargetMode="External"/><Relationship Id="rId132" Type="http://schemas.openxmlformats.org/officeDocument/2006/relationships/hyperlink" Target="http://www.amrc.org.hk/" TargetMode="External"/><Relationship Id="rId153" Type="http://schemas.openxmlformats.org/officeDocument/2006/relationships/hyperlink" Target="http://www.soberecovery.org/" TargetMode="External"/><Relationship Id="rId174" Type="http://schemas.openxmlformats.org/officeDocument/2006/relationships/hyperlink" Target="http://www.wgnrr.org/" TargetMode="External"/><Relationship Id="rId179" Type="http://schemas.openxmlformats.org/officeDocument/2006/relationships/hyperlink" Target="http://www.geichina.org/" TargetMode="External"/><Relationship Id="rId195" Type="http://schemas.openxmlformats.org/officeDocument/2006/relationships/hyperlink" Target="http://www.humanwing.org/" TargetMode="External"/><Relationship Id="rId209" Type="http://schemas.openxmlformats.org/officeDocument/2006/relationships/hyperlink" Target="http://www.h2hlanka.org/contactus.htm" TargetMode="External"/><Relationship Id="rId190" Type="http://schemas.openxmlformats.org/officeDocument/2006/relationships/hyperlink" Target="http://www.earthlanka.net/" TargetMode="External"/><Relationship Id="rId204" Type="http://schemas.openxmlformats.org/officeDocument/2006/relationships/hyperlink" Target="http://www.idapk.org/" TargetMode="External"/><Relationship Id="rId220" Type="http://schemas.openxmlformats.org/officeDocument/2006/relationships/hyperlink" Target="http://apstudents.wordpress.com/" TargetMode="External"/><Relationship Id="rId225" Type="http://schemas.openxmlformats.org/officeDocument/2006/relationships/hyperlink" Target="http://www.bwhc.org.bd/" TargetMode="External"/><Relationship Id="rId241" Type="http://schemas.openxmlformats.org/officeDocument/2006/relationships/hyperlink" Target="http://www.pdrc.org.np/" TargetMode="External"/><Relationship Id="rId246" Type="http://schemas.openxmlformats.org/officeDocument/2006/relationships/hyperlink" Target="http://www.greenlifeglobal.org/" TargetMode="External"/><Relationship Id="rId267" Type="http://schemas.openxmlformats.org/officeDocument/2006/relationships/hyperlink" Target="http://www.zoindigenous.blogspot.com/" TargetMode="External"/><Relationship Id="rId288" Type="http://schemas.openxmlformats.org/officeDocument/2006/relationships/hyperlink" Target="http://www.goodshepherd.org.tw/en/" TargetMode="External"/><Relationship Id="rId15" Type="http://schemas.openxmlformats.org/officeDocument/2006/relationships/hyperlink" Target="http://www.nhrcnepal.org/" TargetMode="External"/><Relationship Id="rId36" Type="http://schemas.openxmlformats.org/officeDocument/2006/relationships/hyperlink" Target="http://www.worldtogether.or.kr/" TargetMode="External"/><Relationship Id="rId57" Type="http://schemas.openxmlformats.org/officeDocument/2006/relationships/hyperlink" Target="http://awaregirls.org/" TargetMode="External"/><Relationship Id="rId106" Type="http://schemas.openxmlformats.org/officeDocument/2006/relationships/hyperlink" Target="http://www.pwescr.org/" TargetMode="External"/><Relationship Id="rId127" Type="http://schemas.openxmlformats.org/officeDocument/2006/relationships/hyperlink" Target="http://www.chetnaindia.org/" TargetMode="External"/><Relationship Id="rId262" Type="http://schemas.openxmlformats.org/officeDocument/2006/relationships/hyperlink" Target="http://www.asiapacificalliance.org/" TargetMode="External"/><Relationship Id="rId283" Type="http://schemas.openxmlformats.org/officeDocument/2006/relationships/hyperlink" Target="http://www.ubinig.org/" TargetMode="External"/><Relationship Id="rId313" Type="http://schemas.openxmlformats.org/officeDocument/2006/relationships/hyperlink" Target="mailto:aathpahariya@gmail.com" TargetMode="External"/><Relationship Id="rId10" Type="http://schemas.openxmlformats.org/officeDocument/2006/relationships/hyperlink" Target="http://www.nfwlha.org/" TargetMode="External"/><Relationship Id="rId31" Type="http://schemas.openxmlformats.org/officeDocument/2006/relationships/hyperlink" Target="http://www.bbmcdevelopment.org/" TargetMode="External"/><Relationship Id="rId52" Type="http://schemas.openxmlformats.org/officeDocument/2006/relationships/hyperlink" Target="http://www.nrc.no/" TargetMode="External"/><Relationship Id="rId73" Type="http://schemas.openxmlformats.org/officeDocument/2006/relationships/hyperlink" Target="http://www.justassociates.org/" TargetMode="External"/><Relationship Id="rId78" Type="http://schemas.openxmlformats.org/officeDocument/2006/relationships/hyperlink" Target="http://www.asiapacificalliance.org/" TargetMode="External"/><Relationship Id="rId94" Type="http://schemas.openxmlformats.org/officeDocument/2006/relationships/hyperlink" Target="http://www.whiteband.org/" TargetMode="External"/><Relationship Id="rId99" Type="http://schemas.openxmlformats.org/officeDocument/2006/relationships/hyperlink" Target="http://www.wocan.org/" TargetMode="External"/><Relationship Id="rId101" Type="http://schemas.openxmlformats.org/officeDocument/2006/relationships/hyperlink" Target="http://www.tucp.org.ph/" TargetMode="External"/><Relationship Id="rId122" Type="http://schemas.openxmlformats.org/officeDocument/2006/relationships/hyperlink" Target="http://www.apmigrants.org/" TargetMode="External"/><Relationship Id="rId143" Type="http://schemas.openxmlformats.org/officeDocument/2006/relationships/hyperlink" Target="http://www.pdcbd.org/" TargetMode="External"/><Relationship Id="rId148" Type="http://schemas.openxmlformats.org/officeDocument/2006/relationships/hyperlink" Target="http://crcthai.blogspot.com/" TargetMode="External"/><Relationship Id="rId164" Type="http://schemas.openxmlformats.org/officeDocument/2006/relationships/hyperlink" Target="http://www.awaj.info/" TargetMode="External"/><Relationship Id="rId169" Type="http://schemas.openxmlformats.org/officeDocument/2006/relationships/hyperlink" Target="http://cclpworldwide.com/esi" TargetMode="External"/><Relationship Id="rId185" Type="http://schemas.openxmlformats.org/officeDocument/2006/relationships/hyperlink" Target="http://www.citizen-news.org/" TargetMode="External"/><Relationship Id="rId4" Type="http://schemas.openxmlformats.org/officeDocument/2006/relationships/hyperlink" Target="http://www.mkmbrunei.org/" TargetMode="External"/><Relationship Id="rId9" Type="http://schemas.openxmlformats.org/officeDocument/2006/relationships/hyperlink" Target="http://www.saviya.org/" TargetMode="External"/><Relationship Id="rId180" Type="http://schemas.openxmlformats.org/officeDocument/2006/relationships/hyperlink" Target="http://www.adahas.lk/" TargetMode="External"/><Relationship Id="rId210" Type="http://schemas.openxmlformats.org/officeDocument/2006/relationships/hyperlink" Target="http://www.rutgerswpfpak.org/" TargetMode="External"/><Relationship Id="rId215" Type="http://schemas.openxmlformats.org/officeDocument/2006/relationships/hyperlink" Target="http://www.tunzaneayen.org/" TargetMode="External"/><Relationship Id="rId236" Type="http://schemas.openxmlformats.org/officeDocument/2006/relationships/hyperlink" Target="http://www.lighthousebd.org/" TargetMode="External"/><Relationship Id="rId257" Type="http://schemas.openxmlformats.org/officeDocument/2006/relationships/hyperlink" Target="http://www.wyf.org.my/" TargetMode="External"/><Relationship Id="rId278" Type="http://schemas.openxmlformats.org/officeDocument/2006/relationships/hyperlink" Target="http://www.rapidresponse.org.in/" TargetMode="External"/><Relationship Id="rId26" Type="http://schemas.openxmlformats.org/officeDocument/2006/relationships/hyperlink" Target="http://www.ngofederation.org/" TargetMode="External"/><Relationship Id="rId231" Type="http://schemas.openxmlformats.org/officeDocument/2006/relationships/hyperlink" Target="http://www.aiwc.org.in/" TargetMode="External"/><Relationship Id="rId252" Type="http://schemas.openxmlformats.org/officeDocument/2006/relationships/hyperlink" Target="http://www.allianceindia.org/" TargetMode="External"/><Relationship Id="rId273" Type="http://schemas.openxmlformats.org/officeDocument/2006/relationships/hyperlink" Target="http://migrayahoo.com.ph/" TargetMode="External"/><Relationship Id="rId294" Type="http://schemas.openxmlformats.org/officeDocument/2006/relationships/hyperlink" Target="http://www.walhi.or.id/" TargetMode="External"/><Relationship Id="rId308" Type="http://schemas.openxmlformats.org/officeDocument/2006/relationships/hyperlink" Target="http://kalikasan.net/" TargetMode="External"/><Relationship Id="rId47" Type="http://schemas.openxmlformats.org/officeDocument/2006/relationships/hyperlink" Target="http://www.vaniindia.org/" TargetMode="External"/><Relationship Id="rId68" Type="http://schemas.openxmlformats.org/officeDocument/2006/relationships/hyperlink" Target="http://www.code-ngo.org/" TargetMode="External"/><Relationship Id="rId89" Type="http://schemas.openxmlformats.org/officeDocument/2006/relationships/hyperlink" Target="http://www.savethechildren.net/" TargetMode="External"/><Relationship Id="rId112" Type="http://schemas.openxmlformats.org/officeDocument/2006/relationships/hyperlink" Target="http://www.vikalp.org/index.html" TargetMode="External"/><Relationship Id="rId133" Type="http://schemas.openxmlformats.org/officeDocument/2006/relationships/hyperlink" Target="http://www.cdpbd.org/" TargetMode="External"/><Relationship Id="rId154" Type="http://schemas.openxmlformats.org/officeDocument/2006/relationships/hyperlink" Target="http://www.facebook.com/sawera.pk" TargetMode="External"/><Relationship Id="rId175" Type="http://schemas.openxmlformats.org/officeDocument/2006/relationships/hyperlink" Target="http://www.worldanimalprotection.org/" TargetMode="External"/><Relationship Id="rId196" Type="http://schemas.openxmlformats.org/officeDocument/2006/relationships/hyperlink" Target="http://www.awatw.org.au/" TargetMode="External"/><Relationship Id="rId200" Type="http://schemas.openxmlformats.org/officeDocument/2006/relationships/hyperlink" Target="http://www.cedarbd.org/" TargetMode="External"/><Relationship Id="rId16" Type="http://schemas.openxmlformats.org/officeDocument/2006/relationships/hyperlink" Target="http://www.vsointernational.org/" TargetMode="External"/><Relationship Id="rId221" Type="http://schemas.openxmlformats.org/officeDocument/2006/relationships/hyperlink" Target="http://www.ippfeseaor.org/" TargetMode="External"/><Relationship Id="rId242" Type="http://schemas.openxmlformats.org/officeDocument/2006/relationships/hyperlink" Target="http://www.gbsjaipur.org/" TargetMode="External"/><Relationship Id="rId263" Type="http://schemas.openxmlformats.org/officeDocument/2006/relationships/hyperlink" Target="mailto:k.ajay.j@gmail.com" TargetMode="External"/><Relationship Id="rId284" Type="http://schemas.openxmlformats.org/officeDocument/2006/relationships/hyperlink" Target="http://www.sofbd.org/" TargetMode="External"/><Relationship Id="rId37" Type="http://schemas.openxmlformats.org/officeDocument/2006/relationships/hyperlink" Target="http://www.caramasia.org/" TargetMode="External"/><Relationship Id="rId58" Type="http://schemas.openxmlformats.org/officeDocument/2006/relationships/hyperlink" Target="http://www.jerainternational.org/" TargetMode="External"/><Relationship Id="rId79" Type="http://schemas.openxmlformats.org/officeDocument/2006/relationships/hyperlink" Target="http://www.seruni.org/" TargetMode="External"/><Relationship Id="rId102" Type="http://schemas.openxmlformats.org/officeDocument/2006/relationships/hyperlink" Target="http://www.kulung.net.np/" TargetMode="External"/><Relationship Id="rId123" Type="http://schemas.openxmlformats.org/officeDocument/2006/relationships/hyperlink" Target="http://www.apfejint.org/" TargetMode="External"/><Relationship Id="rId144" Type="http://schemas.openxmlformats.org/officeDocument/2006/relationships/hyperlink" Target="http://www.khan-foundation.org/" TargetMode="External"/><Relationship Id="rId90" Type="http://schemas.openxmlformats.org/officeDocument/2006/relationships/hyperlink" Target="http://www.iboninternational.org/" TargetMode="External"/><Relationship Id="rId165" Type="http://schemas.openxmlformats.org/officeDocument/2006/relationships/hyperlink" Target="http://proham.blogspot.com/" TargetMode="External"/><Relationship Id="rId186" Type="http://schemas.openxmlformats.org/officeDocument/2006/relationships/hyperlink" Target="http://www.arrow.org.my/" TargetMode="External"/><Relationship Id="rId211" Type="http://schemas.openxmlformats.org/officeDocument/2006/relationships/hyperlink" Target="http://www.cramanipur.wordpress.com/" TargetMode="External"/><Relationship Id="rId232" Type="http://schemas.openxmlformats.org/officeDocument/2006/relationships/hyperlink" Target="http://www.apvvu.org/" TargetMode="External"/><Relationship Id="rId253" Type="http://schemas.openxmlformats.org/officeDocument/2006/relationships/hyperlink" Target="http://www.humanitarianaffairs.org/" TargetMode="External"/><Relationship Id="rId274" Type="http://schemas.openxmlformats.org/officeDocument/2006/relationships/hyperlink" Target="http://www.migrants.net/" TargetMode="External"/><Relationship Id="rId295" Type="http://schemas.openxmlformats.org/officeDocument/2006/relationships/hyperlink" Target="http://www.cp-union.com/" TargetMode="External"/><Relationship Id="rId309" Type="http://schemas.openxmlformats.org/officeDocument/2006/relationships/hyperlink" Target="https://bynd2015nepalhub.wordpress.com/team/" TargetMode="External"/><Relationship Id="rId27" Type="http://schemas.openxmlformats.org/officeDocument/2006/relationships/hyperlink" Target="http://www.upm.edu.my/" TargetMode="External"/><Relationship Id="rId48" Type="http://schemas.openxmlformats.org/officeDocument/2006/relationships/hyperlink" Target="http://sga.org.pk/wp-sindhgraduates/contact-us" TargetMode="External"/><Relationship Id="rId69" Type="http://schemas.openxmlformats.org/officeDocument/2006/relationships/hyperlink" Target="http://www.idf4all.org/" TargetMode="External"/><Relationship Id="rId113" Type="http://schemas.openxmlformats.org/officeDocument/2006/relationships/hyperlink" Target="http://www.cprdbd.org/" TargetMode="External"/><Relationship Id="rId134" Type="http://schemas.openxmlformats.org/officeDocument/2006/relationships/hyperlink" Target="http://www.fejb.org/" TargetMode="External"/><Relationship Id="rId80" Type="http://schemas.openxmlformats.org/officeDocument/2006/relationships/hyperlink" Target="http://www.afppd.org/" TargetMode="External"/><Relationship Id="rId155" Type="http://schemas.openxmlformats.org/officeDocument/2006/relationships/hyperlink" Target="http://www.vsointernational.org/" TargetMode="External"/><Relationship Id="rId176" Type="http://schemas.openxmlformats.org/officeDocument/2006/relationships/hyperlink" Target="http://www.sdfthai.org/" TargetMode="External"/><Relationship Id="rId197" Type="http://schemas.openxmlformats.org/officeDocument/2006/relationships/hyperlink" Target="http://www.adc.kg/" TargetMode="External"/><Relationship Id="rId201" Type="http://schemas.openxmlformats.org/officeDocument/2006/relationships/hyperlink" Target="http://www.un.org.np/unwomen" TargetMode="External"/><Relationship Id="rId222" Type="http://schemas.openxmlformats.org/officeDocument/2006/relationships/hyperlink" Target="http://www.apwld.org/" TargetMode="External"/><Relationship Id="rId243" Type="http://schemas.openxmlformats.org/officeDocument/2006/relationships/hyperlink" Target="http://startup-kg.com/" TargetMode="External"/><Relationship Id="rId264" Type="http://schemas.openxmlformats.org/officeDocument/2006/relationships/hyperlink" Target="http://www.rise-pk.webs.com/" TargetMode="External"/><Relationship Id="rId285" Type="http://schemas.openxmlformats.org/officeDocument/2006/relationships/hyperlink" Target="http://www.forword.co.in/" TargetMode="External"/><Relationship Id="rId17" Type="http://schemas.openxmlformats.org/officeDocument/2006/relationships/hyperlink" Target="http://www.paryavaranmitra.org.in/" TargetMode="External"/><Relationship Id="rId38" Type="http://schemas.openxmlformats.org/officeDocument/2006/relationships/hyperlink" Target="http://www.kapaeeng.org/" TargetMode="External"/><Relationship Id="rId59" Type="http://schemas.openxmlformats.org/officeDocument/2006/relationships/hyperlink" Target="http://www.freeget.net/" TargetMode="External"/><Relationship Id="rId103" Type="http://schemas.openxmlformats.org/officeDocument/2006/relationships/hyperlink" Target="http://www.agham.org/cms/" TargetMode="External"/><Relationship Id="rId124" Type="http://schemas.openxmlformats.org/officeDocument/2006/relationships/hyperlink" Target="http://www.cecphils.org/" TargetMode="External"/><Relationship Id="rId310" Type="http://schemas.openxmlformats.org/officeDocument/2006/relationships/hyperlink" Target="http://saltmovement.tumblr.com/" TargetMode="External"/><Relationship Id="rId70" Type="http://schemas.openxmlformats.org/officeDocument/2006/relationships/hyperlink" Target="http://sos.or.id/" TargetMode="External"/><Relationship Id="rId91" Type="http://schemas.openxmlformats.org/officeDocument/2006/relationships/hyperlink" Target="http://www.etcgroup.org/" TargetMode="External"/><Relationship Id="rId145" Type="http://schemas.openxmlformats.org/officeDocument/2006/relationships/hyperlink" Target="http://www.youthbeyonddisasters.org/" TargetMode="External"/><Relationship Id="rId166" Type="http://schemas.openxmlformats.org/officeDocument/2006/relationships/hyperlink" Target="http://amihanwomen.org/" TargetMode="External"/><Relationship Id="rId187" Type="http://schemas.openxmlformats.org/officeDocument/2006/relationships/hyperlink" Target="http://www.gay.mn/" TargetMode="External"/><Relationship Id="rId1" Type="http://schemas.openxmlformats.org/officeDocument/2006/relationships/hyperlink" Target="http://www.jagonari.org/" TargetMode="External"/><Relationship Id="rId212" Type="http://schemas.openxmlformats.org/officeDocument/2006/relationships/hyperlink" Target="http://www.sgi.org/" TargetMode="External"/><Relationship Id="rId233" Type="http://schemas.openxmlformats.org/officeDocument/2006/relationships/hyperlink" Target="http://www.y4change.org/" TargetMode="External"/><Relationship Id="rId254" Type="http://schemas.openxmlformats.org/officeDocument/2006/relationships/hyperlink" Target="http://www.fwrm.org.fj/" TargetMode="External"/><Relationship Id="rId28" Type="http://schemas.openxmlformats.org/officeDocument/2006/relationships/hyperlink" Target="http://drnoppadol.wordpress.com/" TargetMode="External"/><Relationship Id="rId49" Type="http://schemas.openxmlformats.org/officeDocument/2006/relationships/hyperlink" Target="http://www.bdro.org/" TargetMode="External"/><Relationship Id="rId114" Type="http://schemas.openxmlformats.org/officeDocument/2006/relationships/hyperlink" Target="http://www.iddcconsortium.net/" TargetMode="External"/><Relationship Id="rId275" Type="http://schemas.openxmlformats.org/officeDocument/2006/relationships/hyperlink" Target="http://www.bmrsngo.org/" TargetMode="External"/><Relationship Id="rId296" Type="http://schemas.openxmlformats.org/officeDocument/2006/relationships/hyperlink" Target="http://www.noboxtransitions.org/" TargetMode="External"/><Relationship Id="rId300" Type="http://schemas.openxmlformats.org/officeDocument/2006/relationships/hyperlink" Target="http://www.monfemnet.org/" TargetMode="External"/><Relationship Id="rId60" Type="http://schemas.openxmlformats.org/officeDocument/2006/relationships/hyperlink" Target="https://www.facebook.com/CoalitionOfServicesOfTheElderly" TargetMode="External"/><Relationship Id="rId81" Type="http://schemas.openxmlformats.org/officeDocument/2006/relationships/hyperlink" Target="http://www.angnango.org/" TargetMode="External"/><Relationship Id="rId135" Type="http://schemas.openxmlformats.org/officeDocument/2006/relationships/hyperlink" Target="http://s-code.com.vn/" TargetMode="External"/><Relationship Id="rId156" Type="http://schemas.openxmlformats.org/officeDocument/2006/relationships/hyperlink" Target="http://www.nmha.org.pk/" TargetMode="External"/><Relationship Id="rId177" Type="http://schemas.openxmlformats.org/officeDocument/2006/relationships/hyperlink" Target="https://cms.iucn.org/" TargetMode="External"/><Relationship Id="rId198" Type="http://schemas.openxmlformats.org/officeDocument/2006/relationships/hyperlink" Target="http://www.nfwwd.org/" TargetMode="External"/><Relationship Id="rId202" Type="http://schemas.openxmlformats.org/officeDocument/2006/relationships/hyperlink" Target="http://www.sathiallforpartnerships.org/" TargetMode="External"/><Relationship Id="rId223" Type="http://schemas.openxmlformats.org/officeDocument/2006/relationships/hyperlink" Target="http://www.fpaindia.org/" TargetMode="External"/><Relationship Id="rId244" Type="http://schemas.openxmlformats.org/officeDocument/2006/relationships/hyperlink" Target="http://www.achieve.org.ph/" TargetMode="External"/><Relationship Id="rId18" Type="http://schemas.openxmlformats.org/officeDocument/2006/relationships/hyperlink" Target="http://www.pacostrust.org/" TargetMode="External"/><Relationship Id="rId39" Type="http://schemas.openxmlformats.org/officeDocument/2006/relationships/hyperlink" Target="http://www.hindara.org/" TargetMode="External"/><Relationship Id="rId265" Type="http://schemas.openxmlformats.org/officeDocument/2006/relationships/hyperlink" Target="http://www.cedac.org.kh/" TargetMode="External"/><Relationship Id="rId286" Type="http://schemas.openxmlformats.org/officeDocument/2006/relationships/hyperlink" Target="http://www.shirkatgah.org/" TargetMode="External"/><Relationship Id="rId50" Type="http://schemas.openxmlformats.org/officeDocument/2006/relationships/hyperlink" Target="http://facebook.com/deeptibhuban" TargetMode="External"/><Relationship Id="rId104" Type="http://schemas.openxmlformats.org/officeDocument/2006/relationships/hyperlink" Target="http://www.cepa.lk/" TargetMode="External"/><Relationship Id="rId125" Type="http://schemas.openxmlformats.org/officeDocument/2006/relationships/hyperlink" Target="http://www.smallearth.org.np/" TargetMode="External"/><Relationship Id="rId146" Type="http://schemas.openxmlformats.org/officeDocument/2006/relationships/hyperlink" Target="http://www.landesa.org/" TargetMode="External"/><Relationship Id="rId167" Type="http://schemas.openxmlformats.org/officeDocument/2006/relationships/hyperlink" Target="http://seedsindia.net/" TargetMode="External"/><Relationship Id="rId188" Type="http://schemas.openxmlformats.org/officeDocument/2006/relationships/hyperlink" Target="http://www.vectoringchina.com/" TargetMode="External"/><Relationship Id="rId311" Type="http://schemas.openxmlformats.org/officeDocument/2006/relationships/hyperlink" Target="mailto:capustindia@gmail.com" TargetMode="External"/><Relationship Id="rId71" Type="http://schemas.openxmlformats.org/officeDocument/2006/relationships/hyperlink" Target="http://wadanatodo.net/" TargetMode="External"/><Relationship Id="rId92" Type="http://schemas.openxmlformats.org/officeDocument/2006/relationships/hyperlink" Target="http://www.ippfsar.org/" TargetMode="External"/><Relationship Id="rId213" Type="http://schemas.openxmlformats.org/officeDocument/2006/relationships/hyperlink" Target="http://www.worecnepal.org/" TargetMode="External"/><Relationship Id="rId234" Type="http://schemas.openxmlformats.org/officeDocument/2006/relationships/hyperlink" Target="https://www.facebook.com/kidsun.group?fref=ts" TargetMode="External"/><Relationship Id="rId2" Type="http://schemas.openxmlformats.org/officeDocument/2006/relationships/hyperlink" Target="http://www.irdcngo.org/" TargetMode="External"/><Relationship Id="rId29" Type="http://schemas.openxmlformats.org/officeDocument/2006/relationships/hyperlink" Target="http://www.freshwateraction.net/" TargetMode="External"/><Relationship Id="rId255" Type="http://schemas.openxmlformats.org/officeDocument/2006/relationships/hyperlink" Target="http://www.raksthai.org/" TargetMode="External"/><Relationship Id="rId276" Type="http://schemas.openxmlformats.org/officeDocument/2006/relationships/hyperlink" Target="http://www.sjabd.org/" TargetMode="External"/><Relationship Id="rId297" Type="http://schemas.openxmlformats.org/officeDocument/2006/relationships/hyperlink" Target="http://www.agham.org/" TargetMode="External"/><Relationship Id="rId40" Type="http://schemas.openxmlformats.org/officeDocument/2006/relationships/hyperlink" Target="http://www.eeponet.com/" TargetMode="External"/><Relationship Id="rId115" Type="http://schemas.openxmlformats.org/officeDocument/2006/relationships/hyperlink" Target="http://www.iddcconsortium.net/" TargetMode="External"/><Relationship Id="rId136" Type="http://schemas.openxmlformats.org/officeDocument/2006/relationships/hyperlink" Target="http://www.facebook.com/humantouchgoa" TargetMode="External"/><Relationship Id="rId157" Type="http://schemas.openxmlformats.org/officeDocument/2006/relationships/hyperlink" Target="http://www.pranbd.org/" TargetMode="External"/><Relationship Id="rId178" Type="http://schemas.openxmlformats.org/officeDocument/2006/relationships/hyperlink" Target="http://www.ecoforum.uz/" TargetMode="External"/><Relationship Id="rId301" Type="http://schemas.openxmlformats.org/officeDocument/2006/relationships/hyperlink" Target="http://www.likhaan.org/"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forword.co.in/" TargetMode="External"/><Relationship Id="rId299" Type="http://schemas.openxmlformats.org/officeDocument/2006/relationships/hyperlink" Target="mailto:eugenia.aromatica@gmail.com" TargetMode="External"/><Relationship Id="rId303" Type="http://schemas.openxmlformats.org/officeDocument/2006/relationships/hyperlink" Target="http://kalikasan.net/" TargetMode="External"/><Relationship Id="rId21" Type="http://schemas.openxmlformats.org/officeDocument/2006/relationships/hyperlink" Target="http://www.cramanipur.wordpress.com/" TargetMode="External"/><Relationship Id="rId42" Type="http://schemas.openxmlformats.org/officeDocument/2006/relationships/hyperlink" Target="http://www.vaniindia.org/" TargetMode="External"/><Relationship Id="rId63" Type="http://schemas.openxmlformats.org/officeDocument/2006/relationships/hyperlink" Target="http://www.fpaindia.org/" TargetMode="External"/><Relationship Id="rId84" Type="http://schemas.openxmlformats.org/officeDocument/2006/relationships/hyperlink" Target="http://www.paryavaranmitra.org.in/" TargetMode="External"/><Relationship Id="rId138" Type="http://schemas.openxmlformats.org/officeDocument/2006/relationships/hyperlink" Target="http://www.resistancealternatives.org/" TargetMode="External"/><Relationship Id="rId159" Type="http://schemas.openxmlformats.org/officeDocument/2006/relationships/hyperlink" Target="http://www.cbdbicol.org/" TargetMode="External"/><Relationship Id="rId170" Type="http://schemas.openxmlformats.org/officeDocument/2006/relationships/hyperlink" Target="http://s-code.com.vn/" TargetMode="External"/><Relationship Id="rId191" Type="http://schemas.openxmlformats.org/officeDocument/2006/relationships/hyperlink" Target="http://www.vusta.vn/" TargetMode="External"/><Relationship Id="rId205" Type="http://schemas.openxmlformats.org/officeDocument/2006/relationships/hyperlink" Target="http://www.dawnnet.org/" TargetMode="External"/><Relationship Id="rId226" Type="http://schemas.openxmlformats.org/officeDocument/2006/relationships/hyperlink" Target="http://www.wyf.org.my/" TargetMode="External"/><Relationship Id="rId247" Type="http://schemas.openxmlformats.org/officeDocument/2006/relationships/hyperlink" Target="http://www.ecoforum.uz/" TargetMode="External"/><Relationship Id="rId107" Type="http://schemas.openxmlformats.org/officeDocument/2006/relationships/hyperlink" Target="http://www.activehelp.org.pk/" TargetMode="External"/><Relationship Id="rId268" Type="http://schemas.openxmlformats.org/officeDocument/2006/relationships/hyperlink" Target="http://www.iddcconsortium.net/" TargetMode="External"/><Relationship Id="rId289" Type="http://schemas.openxmlformats.org/officeDocument/2006/relationships/hyperlink" Target="http://www.goh.org.tw/" TargetMode="External"/><Relationship Id="rId11" Type="http://schemas.openxmlformats.org/officeDocument/2006/relationships/hyperlink" Target="http://www.ncard.org.np/" TargetMode="External"/><Relationship Id="rId32" Type="http://schemas.openxmlformats.org/officeDocument/2006/relationships/hyperlink" Target="http://southasia.iclei.org/" TargetMode="External"/><Relationship Id="rId53" Type="http://schemas.openxmlformats.org/officeDocument/2006/relationships/hyperlink" Target="http://www.fejb.org/" TargetMode="External"/><Relationship Id="rId74" Type="http://schemas.openxmlformats.org/officeDocument/2006/relationships/hyperlink" Target="http://www.rdopk.org/" TargetMode="External"/><Relationship Id="rId128" Type="http://schemas.openxmlformats.org/officeDocument/2006/relationships/hyperlink" Target="http://www.yansrhr.org/" TargetMode="External"/><Relationship Id="rId149" Type="http://schemas.openxmlformats.org/officeDocument/2006/relationships/hyperlink" Target="http://www.nmha.org.pk/" TargetMode="External"/><Relationship Id="rId5" Type="http://schemas.openxmlformats.org/officeDocument/2006/relationships/hyperlink" Target="http://www.cecoedecon.org.in/" TargetMode="External"/><Relationship Id="rId95" Type="http://schemas.openxmlformats.org/officeDocument/2006/relationships/hyperlink" Target="http://www.ubinig.org/" TargetMode="External"/><Relationship Id="rId160" Type="http://schemas.openxmlformats.org/officeDocument/2006/relationships/hyperlink" Target="http://www.jvenepal.org.np/" TargetMode="External"/><Relationship Id="rId181" Type="http://schemas.openxmlformats.org/officeDocument/2006/relationships/hyperlink" Target="http://www.khana.org.kh/" TargetMode="External"/><Relationship Id="rId216" Type="http://schemas.openxmlformats.org/officeDocument/2006/relationships/hyperlink" Target="http://www.wao.org.my/" TargetMode="External"/><Relationship Id="rId237" Type="http://schemas.openxmlformats.org/officeDocument/2006/relationships/hyperlink" Target="http://www.freeget.net/" TargetMode="External"/><Relationship Id="rId258" Type="http://schemas.openxmlformats.org/officeDocument/2006/relationships/hyperlink" Target="http://www.afghanwriters.com/" TargetMode="External"/><Relationship Id="rId279" Type="http://schemas.openxmlformats.org/officeDocument/2006/relationships/hyperlink" Target="http://www.idapk.org/" TargetMode="External"/><Relationship Id="rId22" Type="http://schemas.openxmlformats.org/officeDocument/2006/relationships/hyperlink" Target="http://www.cramanipur.wordpress.com/" TargetMode="External"/><Relationship Id="rId43" Type="http://schemas.openxmlformats.org/officeDocument/2006/relationships/hyperlink" Target="http://www.bdro.org/" TargetMode="External"/><Relationship Id="rId64" Type="http://schemas.openxmlformats.org/officeDocument/2006/relationships/hyperlink" Target="http://www.ddjbd.org/" TargetMode="External"/><Relationship Id="rId118" Type="http://schemas.openxmlformats.org/officeDocument/2006/relationships/hyperlink" Target="http://www.shirkatgah.org/" TargetMode="External"/><Relationship Id="rId139" Type="http://schemas.openxmlformats.org/officeDocument/2006/relationships/hyperlink" Target="http://www.cedac.org.kh/" TargetMode="External"/><Relationship Id="rId290" Type="http://schemas.openxmlformats.org/officeDocument/2006/relationships/hyperlink" Target="http://www.cp-union.com/" TargetMode="External"/><Relationship Id="rId304" Type="http://schemas.openxmlformats.org/officeDocument/2006/relationships/hyperlink" Target="https://bynd2015nepalhub.wordpress.com/team/" TargetMode="External"/><Relationship Id="rId85" Type="http://schemas.openxmlformats.org/officeDocument/2006/relationships/hyperlink" Target="http://www.cepa.lk/" TargetMode="External"/><Relationship Id="rId150" Type="http://schemas.openxmlformats.org/officeDocument/2006/relationships/hyperlink" Target="http://www.thaitga.com/" TargetMode="External"/><Relationship Id="rId171" Type="http://schemas.openxmlformats.org/officeDocument/2006/relationships/hyperlink" Target="http://www.masipag.org/" TargetMode="External"/><Relationship Id="rId192" Type="http://schemas.openxmlformats.org/officeDocument/2006/relationships/hyperlink" Target="http://www.codemargonda.com/" TargetMode="External"/><Relationship Id="rId206" Type="http://schemas.openxmlformats.org/officeDocument/2006/relationships/hyperlink" Target="http://www.institutperempuan.or.id/" TargetMode="External"/><Relationship Id="rId227" Type="http://schemas.openxmlformats.org/officeDocument/2006/relationships/hyperlink" Target="http://www.artsfoundation.org.pk/" TargetMode="External"/><Relationship Id="rId248" Type="http://schemas.openxmlformats.org/officeDocument/2006/relationships/hyperlink" Target="http://www.geichina.org/" TargetMode="External"/><Relationship Id="rId269" Type="http://schemas.openxmlformats.org/officeDocument/2006/relationships/hyperlink" Target="http://www.twn.my/" TargetMode="External"/><Relationship Id="rId12" Type="http://schemas.openxmlformats.org/officeDocument/2006/relationships/hyperlink" Target="http://www.yfin.org.np/" TargetMode="External"/><Relationship Id="rId33" Type="http://schemas.openxmlformats.org/officeDocument/2006/relationships/hyperlink" Target="https://www.facebook.com/groups/278135539032776/" TargetMode="External"/><Relationship Id="rId108" Type="http://schemas.openxmlformats.org/officeDocument/2006/relationships/hyperlink" Target="http://www.aatwin.org.np/" TargetMode="External"/><Relationship Id="rId129" Type="http://schemas.openxmlformats.org/officeDocument/2006/relationships/hyperlink" Target="http://www.citizen-news.org/" TargetMode="External"/><Relationship Id="rId280" Type="http://schemas.openxmlformats.org/officeDocument/2006/relationships/hyperlink" Target="http://www.gyca.org/" TargetMode="External"/><Relationship Id="rId54" Type="http://schemas.openxmlformats.org/officeDocument/2006/relationships/hyperlink" Target="http://www.empowerindia.org/" TargetMode="External"/><Relationship Id="rId75" Type="http://schemas.openxmlformats.org/officeDocument/2006/relationships/hyperlink" Target="http://www.sevalanka.org/" TargetMode="External"/><Relationship Id="rId96" Type="http://schemas.openxmlformats.org/officeDocument/2006/relationships/hyperlink" Target="http://awaregirls.org/" TargetMode="External"/><Relationship Id="rId140" Type="http://schemas.openxmlformats.org/officeDocument/2006/relationships/hyperlink" Target="http://www.sdfthai.org/" TargetMode="External"/><Relationship Id="rId161" Type="http://schemas.openxmlformats.org/officeDocument/2006/relationships/hyperlink" Target="http://www.aprnet.org/" TargetMode="External"/><Relationship Id="rId182" Type="http://schemas.openxmlformats.org/officeDocument/2006/relationships/hyperlink" Target="https://www.facebook.com/kidsun.group?fref=ts" TargetMode="External"/><Relationship Id="rId217" Type="http://schemas.openxmlformats.org/officeDocument/2006/relationships/hyperlink" Target="http://www.savethechildren.net/" TargetMode="External"/><Relationship Id="rId6" Type="http://schemas.openxmlformats.org/officeDocument/2006/relationships/hyperlink" Target="http://www.pranbd.org/" TargetMode="External"/><Relationship Id="rId238" Type="http://schemas.openxmlformats.org/officeDocument/2006/relationships/hyperlink" Target="http://www.amrc.org.hk/" TargetMode="External"/><Relationship Id="rId259" Type="http://schemas.openxmlformats.org/officeDocument/2006/relationships/hyperlink" Target="http://www.pacificdisability.org/" TargetMode="External"/><Relationship Id="rId23" Type="http://schemas.openxmlformats.org/officeDocument/2006/relationships/hyperlink" Target="http://www.zoindigenous.blogspot.com/" TargetMode="External"/><Relationship Id="rId119" Type="http://schemas.openxmlformats.org/officeDocument/2006/relationships/hyperlink" Target="https://www.facebook.com/pages/MIWUI/1439483366312849" TargetMode="External"/><Relationship Id="rId270" Type="http://schemas.openxmlformats.org/officeDocument/2006/relationships/hyperlink" Target="http://www.csopartnership.org/" TargetMode="External"/><Relationship Id="rId291" Type="http://schemas.openxmlformats.org/officeDocument/2006/relationships/hyperlink" Target="http://www.noboxtransitions.org/" TargetMode="External"/><Relationship Id="rId305" Type="http://schemas.openxmlformats.org/officeDocument/2006/relationships/hyperlink" Target="http://saltmovement.tumblr.com/" TargetMode="External"/><Relationship Id="rId44" Type="http://schemas.openxmlformats.org/officeDocument/2006/relationships/hyperlink" Target="http://facebook.com/deeptibhuban" TargetMode="External"/><Relationship Id="rId65" Type="http://schemas.openxmlformats.org/officeDocument/2006/relationships/hyperlink" Target="http://www.whiteband.org/" TargetMode="External"/><Relationship Id="rId86" Type="http://schemas.openxmlformats.org/officeDocument/2006/relationships/hyperlink" Target="http://www.smallearth.org.np/" TargetMode="External"/><Relationship Id="rId130" Type="http://schemas.openxmlformats.org/officeDocument/2006/relationships/hyperlink" Target="http://www.earthlanka.net/" TargetMode="External"/><Relationship Id="rId151" Type="http://schemas.openxmlformats.org/officeDocument/2006/relationships/hyperlink" Target="http://provinceofisabela.ph/" TargetMode="External"/><Relationship Id="rId172" Type="http://schemas.openxmlformats.org/officeDocument/2006/relationships/hyperlink" Target="http://www.consumersinternational.org/" TargetMode="External"/><Relationship Id="rId193" Type="http://schemas.openxmlformats.org/officeDocument/2006/relationships/hyperlink" Target="http://www.philippinesocialenterprisenetwork.com/" TargetMode="External"/><Relationship Id="rId207" Type="http://schemas.openxmlformats.org/officeDocument/2006/relationships/hyperlink" Target="http://rhac.org.kh/" TargetMode="External"/><Relationship Id="rId228" Type="http://schemas.openxmlformats.org/officeDocument/2006/relationships/hyperlink" Target="http://www.ykesehatanperempuan.org/" TargetMode="External"/><Relationship Id="rId249" Type="http://schemas.openxmlformats.org/officeDocument/2006/relationships/hyperlink" Target="http://startup-kg.com/" TargetMode="External"/><Relationship Id="rId13" Type="http://schemas.openxmlformats.org/officeDocument/2006/relationships/hyperlink" Target="http://www.saviya.org/" TargetMode="External"/><Relationship Id="rId109" Type="http://schemas.openxmlformats.org/officeDocument/2006/relationships/hyperlink" Target="http://www.scfngo.org/" TargetMode="External"/><Relationship Id="rId260" Type="http://schemas.openxmlformats.org/officeDocument/2006/relationships/hyperlink" Target="http://www.facebook.com/sawera.pk" TargetMode="External"/><Relationship Id="rId281" Type="http://schemas.openxmlformats.org/officeDocument/2006/relationships/hyperlink" Target="http://www.sgi.org/" TargetMode="External"/><Relationship Id="rId34" Type="http://schemas.openxmlformats.org/officeDocument/2006/relationships/hyperlink" Target="http://www.irdcngo.org/" TargetMode="External"/><Relationship Id="rId55" Type="http://schemas.openxmlformats.org/officeDocument/2006/relationships/hyperlink" Target="https://www.facebook.com/universalsociety" TargetMode="External"/><Relationship Id="rId76" Type="http://schemas.openxmlformats.org/officeDocument/2006/relationships/hyperlink" Target="http://www.nfwlha.org/" TargetMode="External"/><Relationship Id="rId97" Type="http://schemas.openxmlformats.org/officeDocument/2006/relationships/hyperlink" Target="http://wwcpune.org/" TargetMode="External"/><Relationship Id="rId120" Type="http://schemas.openxmlformats.org/officeDocument/2006/relationships/hyperlink" Target="http://www.nidapakistan.org/" TargetMode="External"/><Relationship Id="rId141" Type="http://schemas.openxmlformats.org/officeDocument/2006/relationships/hyperlink" Target="http://aipnee.wordpress.com/" TargetMode="External"/><Relationship Id="rId7" Type="http://schemas.openxmlformats.org/officeDocument/2006/relationships/hyperlink" Target="http://www.landesa.org/" TargetMode="External"/><Relationship Id="rId162" Type="http://schemas.openxmlformats.org/officeDocument/2006/relationships/hyperlink" Target="http://www.code-ngo.org/" TargetMode="External"/><Relationship Id="rId183" Type="http://schemas.openxmlformats.org/officeDocument/2006/relationships/hyperlink" Target="http://www.aidsalliance.org/" TargetMode="External"/><Relationship Id="rId218" Type="http://schemas.openxmlformats.org/officeDocument/2006/relationships/hyperlink" Target="http://www.whiteband.org/" TargetMode="External"/><Relationship Id="rId239" Type="http://schemas.openxmlformats.org/officeDocument/2006/relationships/hyperlink" Target="http://www.chrd.org.mn/" TargetMode="External"/><Relationship Id="rId250" Type="http://schemas.openxmlformats.org/officeDocument/2006/relationships/hyperlink" Target="http://www.bmrsngo.org/" TargetMode="External"/><Relationship Id="rId271" Type="http://schemas.openxmlformats.org/officeDocument/2006/relationships/hyperlink" Target="http://www.apfejint.org/" TargetMode="External"/><Relationship Id="rId292" Type="http://schemas.openxmlformats.org/officeDocument/2006/relationships/hyperlink" Target="http://www.agham.org/" TargetMode="External"/><Relationship Id="rId306" Type="http://schemas.openxmlformats.org/officeDocument/2006/relationships/hyperlink" Target="mailto:aathpahariya@gmail.com" TargetMode="External"/><Relationship Id="rId24" Type="http://schemas.openxmlformats.org/officeDocument/2006/relationships/hyperlink" Target="http://www.ngofonin.org.np/" TargetMode="External"/><Relationship Id="rId40" Type="http://schemas.openxmlformats.org/officeDocument/2006/relationships/hyperlink" Target="http://www.htp.org.pk/" TargetMode="External"/><Relationship Id="rId45" Type="http://schemas.openxmlformats.org/officeDocument/2006/relationships/hyperlink" Target="http://www.karmayog.org/ngo/KNUC/" TargetMode="External"/><Relationship Id="rId66" Type="http://schemas.openxmlformats.org/officeDocument/2006/relationships/hyperlink" Target="http://www.pdrc.org.np/" TargetMode="External"/><Relationship Id="rId87" Type="http://schemas.openxmlformats.org/officeDocument/2006/relationships/hyperlink" Target="http://costi.gov.lk/" TargetMode="External"/><Relationship Id="rId110" Type="http://schemas.openxmlformats.org/officeDocument/2006/relationships/hyperlink" Target="http://www.un.org.np/unwomen" TargetMode="External"/><Relationship Id="rId115" Type="http://schemas.openxmlformats.org/officeDocument/2006/relationships/hyperlink" Target="http://www.gbsjaipur.org/" TargetMode="External"/><Relationship Id="rId131" Type="http://schemas.openxmlformats.org/officeDocument/2006/relationships/hyperlink" Target="http://www.humanwing.org/" TargetMode="External"/><Relationship Id="rId136" Type="http://schemas.openxmlformats.org/officeDocument/2006/relationships/hyperlink" Target="http://www.indies-indonesia.org/" TargetMode="External"/><Relationship Id="rId157" Type="http://schemas.openxmlformats.org/officeDocument/2006/relationships/hyperlink" Target="http://www.apcaso.org/" TargetMode="External"/><Relationship Id="rId178" Type="http://schemas.openxmlformats.org/officeDocument/2006/relationships/hyperlink" Target="http://crcthai.blogspot.com/" TargetMode="External"/><Relationship Id="rId301" Type="http://schemas.openxmlformats.org/officeDocument/2006/relationships/hyperlink" Target="https://www.facebook.com/anekaindia?fref=ts" TargetMode="External"/><Relationship Id="rId61" Type="http://schemas.openxmlformats.org/officeDocument/2006/relationships/hyperlink" Target="http://www.assamtimes.org/" TargetMode="External"/><Relationship Id="rId82" Type="http://schemas.openxmlformats.org/officeDocument/2006/relationships/hyperlink" Target="http://www.nfwwd.org/" TargetMode="External"/><Relationship Id="rId152" Type="http://schemas.openxmlformats.org/officeDocument/2006/relationships/hyperlink" Target="http://seas.iclei.org/iclei-seas.html" TargetMode="External"/><Relationship Id="rId173" Type="http://schemas.openxmlformats.org/officeDocument/2006/relationships/hyperlink" Target="http://www.iboninternational.org/" TargetMode="External"/><Relationship Id="rId194" Type="http://schemas.openxmlformats.org/officeDocument/2006/relationships/hyperlink" Target="http://www.ideacambodia.org/" TargetMode="External"/><Relationship Id="rId199" Type="http://schemas.openxmlformats.org/officeDocument/2006/relationships/hyperlink" Target="http://proham.blogspot.com/" TargetMode="External"/><Relationship Id="rId203" Type="http://schemas.openxmlformats.org/officeDocument/2006/relationships/hyperlink" Target="http://www.seruni.org/" TargetMode="External"/><Relationship Id="rId208" Type="http://schemas.openxmlformats.org/officeDocument/2006/relationships/hyperlink" Target="http://www.serikatkeluargamigran.org/" TargetMode="External"/><Relationship Id="rId229" Type="http://schemas.openxmlformats.org/officeDocument/2006/relationships/hyperlink" Target="http://www.apmigrants.org/" TargetMode="External"/><Relationship Id="rId19" Type="http://schemas.openxmlformats.org/officeDocument/2006/relationships/hyperlink" Target="http://www.kulung.net.np/" TargetMode="External"/><Relationship Id="rId224" Type="http://schemas.openxmlformats.org/officeDocument/2006/relationships/hyperlink" Target="http://www.commonwealthyouthcouncil.org/" TargetMode="External"/><Relationship Id="rId240" Type="http://schemas.openxmlformats.org/officeDocument/2006/relationships/hyperlink" Target="http://www.women21.or.kr/" TargetMode="External"/><Relationship Id="rId245" Type="http://schemas.openxmlformats.org/officeDocument/2006/relationships/hyperlink" Target="http://www.cheo.org.af/" TargetMode="External"/><Relationship Id="rId261" Type="http://schemas.openxmlformats.org/officeDocument/2006/relationships/hyperlink" Target="http://www.awatw.org.au/" TargetMode="External"/><Relationship Id="rId266" Type="http://schemas.openxmlformats.org/officeDocument/2006/relationships/hyperlink" Target="http://www.apmdd.org/" TargetMode="External"/><Relationship Id="rId287" Type="http://schemas.openxmlformats.org/officeDocument/2006/relationships/hyperlink" Target="http://migrayahoo.com.ph/" TargetMode="External"/><Relationship Id="rId14" Type="http://schemas.openxmlformats.org/officeDocument/2006/relationships/hyperlink" Target="http://www.kapaeeng.org/" TargetMode="External"/><Relationship Id="rId30" Type="http://schemas.openxmlformats.org/officeDocument/2006/relationships/hyperlink" Target="http://www.udaantrust.org/" TargetMode="External"/><Relationship Id="rId35" Type="http://schemas.openxmlformats.org/officeDocument/2006/relationships/hyperlink" Target="http://www.udyama.org/" TargetMode="External"/><Relationship Id="rId56" Type="http://schemas.openxmlformats.org/officeDocument/2006/relationships/hyperlink" Target="http://www.pairvi.org/" TargetMode="External"/><Relationship Id="rId77" Type="http://schemas.openxmlformats.org/officeDocument/2006/relationships/hyperlink" Target="http://www.caramasia.org/" TargetMode="External"/><Relationship Id="rId100" Type="http://schemas.openxmlformats.org/officeDocument/2006/relationships/hyperlink" Target="http://www.facebook.com/wofowon" TargetMode="External"/><Relationship Id="rId105" Type="http://schemas.openxmlformats.org/officeDocument/2006/relationships/hyperlink" Target="http://www.khan-foundation.org/" TargetMode="External"/><Relationship Id="rId126" Type="http://schemas.openxmlformats.org/officeDocument/2006/relationships/hyperlink" Target="http://www.yad-pk.org/" TargetMode="External"/><Relationship Id="rId147" Type="http://schemas.openxmlformats.org/officeDocument/2006/relationships/hyperlink" Target="http://www.missmaanyag.webs.com/" TargetMode="External"/><Relationship Id="rId168" Type="http://schemas.openxmlformats.org/officeDocument/2006/relationships/hyperlink" Target="http://www.prrm.org/" TargetMode="External"/><Relationship Id="rId282" Type="http://schemas.openxmlformats.org/officeDocument/2006/relationships/hyperlink" Target="http://apstudents.wordpress.com/" TargetMode="External"/><Relationship Id="rId8" Type="http://schemas.openxmlformats.org/officeDocument/2006/relationships/hyperlink" Target="http://rootsforequity.noblogs.org/" TargetMode="External"/><Relationship Id="rId51" Type="http://schemas.openxmlformats.org/officeDocument/2006/relationships/hyperlink" Target="http://www.cprdbd.org/" TargetMode="External"/><Relationship Id="rId72" Type="http://schemas.openxmlformats.org/officeDocument/2006/relationships/hyperlink" Target="http://www.cdpbd.org/" TargetMode="External"/><Relationship Id="rId93" Type="http://schemas.openxmlformats.org/officeDocument/2006/relationships/hyperlink" Target="http://www.empowerpeople.org.in/" TargetMode="External"/><Relationship Id="rId98" Type="http://schemas.openxmlformats.org/officeDocument/2006/relationships/hyperlink" Target="http://www.brac.net/" TargetMode="External"/><Relationship Id="rId121" Type="http://schemas.openxmlformats.org/officeDocument/2006/relationships/hyperlink" Target="http://www.huvadhooaid.org/" TargetMode="External"/><Relationship Id="rId142" Type="http://schemas.openxmlformats.org/officeDocument/2006/relationships/hyperlink" Target="http://ipmsdl.wordpress.com/" TargetMode="External"/><Relationship Id="rId163" Type="http://schemas.openxmlformats.org/officeDocument/2006/relationships/hyperlink" Target="http://sos.or.id/" TargetMode="External"/><Relationship Id="rId184" Type="http://schemas.openxmlformats.org/officeDocument/2006/relationships/hyperlink" Target="http://www.youth-lead.org/" TargetMode="External"/><Relationship Id="rId189" Type="http://schemas.openxmlformats.org/officeDocument/2006/relationships/hyperlink" Target="http://www.agham.org/cms/" TargetMode="External"/><Relationship Id="rId219" Type="http://schemas.openxmlformats.org/officeDocument/2006/relationships/hyperlink" Target="http://www.miec-imcs.org/" TargetMode="External"/><Relationship Id="rId3" Type="http://schemas.openxmlformats.org/officeDocument/2006/relationships/hyperlink" Target="mailto:k.ajay.j@gmail.com" TargetMode="External"/><Relationship Id="rId214" Type="http://schemas.openxmlformats.org/officeDocument/2006/relationships/hyperlink" Target="http://asap-asia.org/" TargetMode="External"/><Relationship Id="rId230" Type="http://schemas.openxmlformats.org/officeDocument/2006/relationships/hyperlink" Target="http://www.migrants.net/" TargetMode="External"/><Relationship Id="rId235" Type="http://schemas.openxmlformats.org/officeDocument/2006/relationships/hyperlink" Target="http://www.parc-jp.org/" TargetMode="External"/><Relationship Id="rId251" Type="http://schemas.openxmlformats.org/officeDocument/2006/relationships/hyperlink" Target="http://www.nrc.no/" TargetMode="External"/><Relationship Id="rId256" Type="http://schemas.openxmlformats.org/officeDocument/2006/relationships/hyperlink" Target="http://www.cpd-af.org/" TargetMode="External"/><Relationship Id="rId277" Type="http://schemas.openxmlformats.org/officeDocument/2006/relationships/hyperlink" Target="https://cms.iucn.org/" TargetMode="External"/><Relationship Id="rId298" Type="http://schemas.openxmlformats.org/officeDocument/2006/relationships/hyperlink" Target="mailto:eugenia.aromatica@gmail.com;%20puantani.desa@gmail.com" TargetMode="External"/><Relationship Id="rId25" Type="http://schemas.openxmlformats.org/officeDocument/2006/relationships/hyperlink" Target="http://www.losauk.org/" TargetMode="External"/><Relationship Id="rId46" Type="http://schemas.openxmlformats.org/officeDocument/2006/relationships/hyperlink" Target="http://www.irsp.org.pk/" TargetMode="External"/><Relationship Id="rId67" Type="http://schemas.openxmlformats.org/officeDocument/2006/relationships/hyperlink" Target="http://krcscbhavnagar.org/" TargetMode="External"/><Relationship Id="rId116" Type="http://schemas.openxmlformats.org/officeDocument/2006/relationships/hyperlink" Target="http://www.sofbd.org/" TargetMode="External"/><Relationship Id="rId137" Type="http://schemas.openxmlformats.org/officeDocument/2006/relationships/hyperlink" Target="http://amihanwomen.org/" TargetMode="External"/><Relationship Id="rId158" Type="http://schemas.openxmlformats.org/officeDocument/2006/relationships/hyperlink" Target="http://socialwatchphilippines.org/" TargetMode="External"/><Relationship Id="rId272" Type="http://schemas.openxmlformats.org/officeDocument/2006/relationships/hyperlink" Target="http://www.cisdi.org/" TargetMode="External"/><Relationship Id="rId293" Type="http://schemas.openxmlformats.org/officeDocument/2006/relationships/hyperlink" Target="http://www.assistasia.org/" TargetMode="External"/><Relationship Id="rId302" Type="http://schemas.openxmlformats.org/officeDocument/2006/relationships/hyperlink" Target="http://aippnet.org/" TargetMode="External"/><Relationship Id="rId307" Type="http://schemas.openxmlformats.org/officeDocument/2006/relationships/hyperlink" Target="http://www.apcaso.org/" TargetMode="External"/><Relationship Id="rId20" Type="http://schemas.openxmlformats.org/officeDocument/2006/relationships/hyperlink" Target="http://www.vikalp.org/index.html" TargetMode="External"/><Relationship Id="rId41" Type="http://schemas.openxmlformats.org/officeDocument/2006/relationships/hyperlink" Target="http://www.udyama.org/" TargetMode="External"/><Relationship Id="rId62" Type="http://schemas.openxmlformats.org/officeDocument/2006/relationships/hyperlink" Target="http://www.sgpindia.org/" TargetMode="External"/><Relationship Id="rId83" Type="http://schemas.openxmlformats.org/officeDocument/2006/relationships/hyperlink" Target="http://www.ndwa.org.np/" TargetMode="External"/><Relationship Id="rId88" Type="http://schemas.openxmlformats.org/officeDocument/2006/relationships/hyperlink" Target="http://www.awaj.info/" TargetMode="External"/><Relationship Id="rId111" Type="http://schemas.openxmlformats.org/officeDocument/2006/relationships/hyperlink" Target="http://www.shaktisamuha.org.np/" TargetMode="External"/><Relationship Id="rId132" Type="http://schemas.openxmlformats.org/officeDocument/2006/relationships/hyperlink" Target="http://www.rutgerswpfpak.org/" TargetMode="External"/><Relationship Id="rId153" Type="http://schemas.openxmlformats.org/officeDocument/2006/relationships/hyperlink" Target="http://www.wao.org.my/" TargetMode="External"/><Relationship Id="rId174" Type="http://schemas.openxmlformats.org/officeDocument/2006/relationships/hyperlink" Target="http://www.pccambodia.org/" TargetMode="External"/><Relationship Id="rId179" Type="http://schemas.openxmlformats.org/officeDocument/2006/relationships/hyperlink" Target="http://www.aidsphil.org/" TargetMode="External"/><Relationship Id="rId195" Type="http://schemas.openxmlformats.org/officeDocument/2006/relationships/hyperlink" Target="http://www.tucp.org.ph/" TargetMode="External"/><Relationship Id="rId209" Type="http://schemas.openxmlformats.org/officeDocument/2006/relationships/hyperlink" Target="http://www.cwrweb.org/" TargetMode="External"/><Relationship Id="rId190" Type="http://schemas.openxmlformats.org/officeDocument/2006/relationships/hyperlink" Target="http://www.cecphils.org/" TargetMode="External"/><Relationship Id="rId204" Type="http://schemas.openxmlformats.org/officeDocument/2006/relationships/hyperlink" Target="http://www.wocan.org/" TargetMode="External"/><Relationship Id="rId220" Type="http://schemas.openxmlformats.org/officeDocument/2006/relationships/hyperlink" Target="http://www.youthbeyonddisasters.org/" TargetMode="External"/><Relationship Id="rId225" Type="http://schemas.openxmlformats.org/officeDocument/2006/relationships/hyperlink" Target="http://www.humanitarianaffairs.org/" TargetMode="External"/><Relationship Id="rId241" Type="http://schemas.openxmlformats.org/officeDocument/2006/relationships/hyperlink" Target="http://www.mkmbrunei.org/" TargetMode="External"/><Relationship Id="rId246" Type="http://schemas.openxmlformats.org/officeDocument/2006/relationships/hyperlink" Target="http://www.startup-kg.com/" TargetMode="External"/><Relationship Id="rId267" Type="http://schemas.openxmlformats.org/officeDocument/2006/relationships/hyperlink" Target="http://www.iddcconsortium.net/" TargetMode="External"/><Relationship Id="rId288" Type="http://schemas.openxmlformats.org/officeDocument/2006/relationships/hyperlink" Target="http://www.goodshepherd.org.tw/en/" TargetMode="External"/><Relationship Id="rId15" Type="http://schemas.openxmlformats.org/officeDocument/2006/relationships/hyperlink" Target="http://www.trinamulcht.org/" TargetMode="External"/><Relationship Id="rId36" Type="http://schemas.openxmlformats.org/officeDocument/2006/relationships/hyperlink" Target="http://www.ledars.org/" TargetMode="External"/><Relationship Id="rId57" Type="http://schemas.openxmlformats.org/officeDocument/2006/relationships/hyperlink" Target="http://www.fpasrilanka.org/" TargetMode="External"/><Relationship Id="rId106" Type="http://schemas.openxmlformats.org/officeDocument/2006/relationships/hyperlink" Target="http://www.chananpk.org/" TargetMode="External"/><Relationship Id="rId127" Type="http://schemas.openxmlformats.org/officeDocument/2006/relationships/hyperlink" Target="http://www.adahas.lk/" TargetMode="External"/><Relationship Id="rId262" Type="http://schemas.openxmlformats.org/officeDocument/2006/relationships/hyperlink" Target="https://pacificyoungwomensleadershipalliance.wordpress.com/" TargetMode="External"/><Relationship Id="rId283" Type="http://schemas.openxmlformats.org/officeDocument/2006/relationships/hyperlink" Target="http://www.apwld.org/" TargetMode="External"/><Relationship Id="rId10" Type="http://schemas.openxmlformats.org/officeDocument/2006/relationships/hyperlink" Target="http://www.sicombeo.blogspot.com/" TargetMode="External"/><Relationship Id="rId31" Type="http://schemas.openxmlformats.org/officeDocument/2006/relationships/hyperlink" Target="http://www.eeponet.com/" TargetMode="External"/><Relationship Id="rId52" Type="http://schemas.openxmlformats.org/officeDocument/2006/relationships/hyperlink" Target="http://www.chetnaindia.org/" TargetMode="External"/><Relationship Id="rId73" Type="http://schemas.openxmlformats.org/officeDocument/2006/relationships/hyperlink" Target="http://www.greenwatchbd.com/" TargetMode="External"/><Relationship Id="rId78" Type="http://schemas.openxmlformats.org/officeDocument/2006/relationships/hyperlink" Target="http://www.nkplus.org.np/" TargetMode="External"/><Relationship Id="rId94" Type="http://schemas.openxmlformats.org/officeDocument/2006/relationships/hyperlink" Target="http://www.vsointernational.org/" TargetMode="External"/><Relationship Id="rId99" Type="http://schemas.openxmlformats.org/officeDocument/2006/relationships/hyperlink" Target="http://www.ippfsar.org/" TargetMode="External"/><Relationship Id="rId101" Type="http://schemas.openxmlformats.org/officeDocument/2006/relationships/hyperlink" Target="http://www.awazcds.org.pk/" TargetMode="External"/><Relationship Id="rId122" Type="http://schemas.openxmlformats.org/officeDocument/2006/relationships/hyperlink" Target="http://sga.org.pk/wp-sindhgraduates/contact-us" TargetMode="External"/><Relationship Id="rId143" Type="http://schemas.openxmlformats.org/officeDocument/2006/relationships/hyperlink" Target="http://www.pacostrust.org/" TargetMode="External"/><Relationship Id="rId148" Type="http://schemas.openxmlformats.org/officeDocument/2006/relationships/hyperlink" Target="http://www.opsi-network.org/" TargetMode="External"/><Relationship Id="rId164" Type="http://schemas.openxmlformats.org/officeDocument/2006/relationships/hyperlink" Target="http://www.afppd.org/" TargetMode="External"/><Relationship Id="rId169" Type="http://schemas.openxmlformats.org/officeDocument/2006/relationships/hyperlink" Target="http://www.nafan.org.np/" TargetMode="External"/><Relationship Id="rId185" Type="http://schemas.openxmlformats.org/officeDocument/2006/relationships/hyperlink" Target="http://www.shaktimilan.org.np/" TargetMode="External"/><Relationship Id="rId4" Type="http://schemas.openxmlformats.org/officeDocument/2006/relationships/hyperlink" Target="http://www.apvvu.org/" TargetMode="External"/><Relationship Id="rId9" Type="http://schemas.openxmlformats.org/officeDocument/2006/relationships/hyperlink" Target="http://www.angnango.org/" TargetMode="External"/><Relationship Id="rId180" Type="http://schemas.openxmlformats.org/officeDocument/2006/relationships/hyperlink" Target="http://www.idpc.net/" TargetMode="External"/><Relationship Id="rId210" Type="http://schemas.openxmlformats.org/officeDocument/2006/relationships/hyperlink" Target="http://www.fkshtimorleste.org/" TargetMode="External"/><Relationship Id="rId215" Type="http://schemas.openxmlformats.org/officeDocument/2006/relationships/hyperlink" Target="http://www.asiapacificalliance.org/" TargetMode="External"/><Relationship Id="rId236" Type="http://schemas.openxmlformats.org/officeDocument/2006/relationships/hyperlink" Target="http://www.greenlifeglobal.org/" TargetMode="External"/><Relationship Id="rId257" Type="http://schemas.openxmlformats.org/officeDocument/2006/relationships/hyperlink" Target="http://www.hindara.org/" TargetMode="External"/><Relationship Id="rId278" Type="http://schemas.openxmlformats.org/officeDocument/2006/relationships/hyperlink" Target="http://www.arrow.org.my/" TargetMode="External"/><Relationship Id="rId26" Type="http://schemas.openxmlformats.org/officeDocument/2006/relationships/hyperlink" Target="http://www.h2hlanka.org/contactus.htm" TargetMode="External"/><Relationship Id="rId231" Type="http://schemas.openxmlformats.org/officeDocument/2006/relationships/hyperlink" Target="http://www.kfem.or.kr/" TargetMode="External"/><Relationship Id="rId252" Type="http://schemas.openxmlformats.org/officeDocument/2006/relationships/hyperlink" Target="http://www.socialecofund.org/" TargetMode="External"/><Relationship Id="rId273" Type="http://schemas.openxmlformats.org/officeDocument/2006/relationships/hyperlink" Target="http://www.soberecovery.org/" TargetMode="External"/><Relationship Id="rId294" Type="http://schemas.openxmlformats.org/officeDocument/2006/relationships/hyperlink" Target="http://www.shirkatgah.org/" TargetMode="External"/><Relationship Id="rId47" Type="http://schemas.openxmlformats.org/officeDocument/2006/relationships/hyperlink" Target="http://www.idf4all.org/" TargetMode="External"/><Relationship Id="rId68" Type="http://schemas.openxmlformats.org/officeDocument/2006/relationships/hyperlink" Target="http://www.iyd.org.in/" TargetMode="External"/><Relationship Id="rId89" Type="http://schemas.openxmlformats.org/officeDocument/2006/relationships/hyperlink" Target="http://www.fewun.org.np/" TargetMode="External"/><Relationship Id="rId112" Type="http://schemas.openxmlformats.org/officeDocument/2006/relationships/hyperlink" Target="http://www.worecnepal.org/" TargetMode="External"/><Relationship Id="rId133" Type="http://schemas.openxmlformats.org/officeDocument/2006/relationships/hyperlink" Target="http://www.volunteersinitiativenepal.org/" TargetMode="External"/><Relationship Id="rId154" Type="http://schemas.openxmlformats.org/officeDocument/2006/relationships/hyperlink" Target="https://ima2008.wordpress.com/" TargetMode="External"/><Relationship Id="rId175" Type="http://schemas.openxmlformats.org/officeDocument/2006/relationships/hyperlink" Target="http://www.ngoforum.org.kh/" TargetMode="External"/><Relationship Id="rId196" Type="http://schemas.openxmlformats.org/officeDocument/2006/relationships/hyperlink" Target="http://www.ctuhr.org/" TargetMode="External"/><Relationship Id="rId200" Type="http://schemas.openxmlformats.org/officeDocument/2006/relationships/hyperlink" Target="http://www.alolafoundation.org/" TargetMode="External"/><Relationship Id="rId16" Type="http://schemas.openxmlformats.org/officeDocument/2006/relationships/hyperlink" Target="http://www.iwcf-tml.org/" TargetMode="External"/><Relationship Id="rId221" Type="http://schemas.openxmlformats.org/officeDocument/2006/relationships/hyperlink" Target="http://www.imura-indonesia.blogspot.com/" TargetMode="External"/><Relationship Id="rId242" Type="http://schemas.openxmlformats.org/officeDocument/2006/relationships/hyperlink" Target="http://www.tunzaneayen.org/" TargetMode="External"/><Relationship Id="rId263" Type="http://schemas.openxmlformats.org/officeDocument/2006/relationships/hyperlink" Target="http://www.fwrm.org.fj/" TargetMode="External"/><Relationship Id="rId284" Type="http://schemas.openxmlformats.org/officeDocument/2006/relationships/hyperlink" Target="http://www.aiwc.org.in/" TargetMode="External"/><Relationship Id="rId37" Type="http://schemas.openxmlformats.org/officeDocument/2006/relationships/hyperlink" Target="http://www.ngofederation.org/" TargetMode="External"/><Relationship Id="rId58" Type="http://schemas.openxmlformats.org/officeDocument/2006/relationships/hyperlink" Target="http://www.cbgaindia.org/" TargetMode="External"/><Relationship Id="rId79" Type="http://schemas.openxmlformats.org/officeDocument/2006/relationships/hyperlink" Target="http://www.allianceindia.org/" TargetMode="External"/><Relationship Id="rId102" Type="http://schemas.openxmlformats.org/officeDocument/2006/relationships/hyperlink" Target="http://www.pwescr.org/" TargetMode="External"/><Relationship Id="rId123" Type="http://schemas.openxmlformats.org/officeDocument/2006/relationships/hyperlink" Target="http://www.nyfn.org.np/" TargetMode="External"/><Relationship Id="rId144" Type="http://schemas.openxmlformats.org/officeDocument/2006/relationships/hyperlink" Target="http://www.ina.maori.nz/" TargetMode="External"/><Relationship Id="rId90" Type="http://schemas.openxmlformats.org/officeDocument/2006/relationships/hyperlink" Target="http://www.ubinig.org/" TargetMode="External"/><Relationship Id="rId165" Type="http://schemas.openxmlformats.org/officeDocument/2006/relationships/hyperlink" Target="http://seedsindia.net/" TargetMode="External"/><Relationship Id="rId186" Type="http://schemas.openxmlformats.org/officeDocument/2006/relationships/hyperlink" Target="http://www.bbmcdevelopment.org/" TargetMode="External"/><Relationship Id="rId211" Type="http://schemas.openxmlformats.org/officeDocument/2006/relationships/hyperlink" Target="http://www.cwearc.org/" TargetMode="External"/><Relationship Id="rId232" Type="http://schemas.openxmlformats.org/officeDocument/2006/relationships/hyperlink" Target="http://www.worldtogether.or.kr/" TargetMode="External"/><Relationship Id="rId253" Type="http://schemas.openxmlformats.org/officeDocument/2006/relationships/hyperlink" Target="http://www.women.kz/" TargetMode="External"/><Relationship Id="rId274" Type="http://schemas.openxmlformats.org/officeDocument/2006/relationships/hyperlink" Target="http://cclpworldwide.com/esi" TargetMode="External"/><Relationship Id="rId295" Type="http://schemas.openxmlformats.org/officeDocument/2006/relationships/hyperlink" Target="http://www.monfemnet.org/" TargetMode="External"/><Relationship Id="rId27" Type="http://schemas.openxmlformats.org/officeDocument/2006/relationships/hyperlink" Target="http://www.bandhu-bd.org/" TargetMode="External"/><Relationship Id="rId48" Type="http://schemas.openxmlformats.org/officeDocument/2006/relationships/hyperlink" Target="http://wadanatodo.net/" TargetMode="External"/><Relationship Id="rId69" Type="http://schemas.openxmlformats.org/officeDocument/2006/relationships/hyperlink" Target="http://www.muktangan.org/" TargetMode="External"/><Relationship Id="rId113" Type="http://schemas.openxmlformats.org/officeDocument/2006/relationships/hyperlink" Target="http://www.bwhc.org.bd/" TargetMode="External"/><Relationship Id="rId134" Type="http://schemas.openxmlformats.org/officeDocument/2006/relationships/hyperlink" Target="http://www.rdopk.org/" TargetMode="External"/><Relationship Id="rId80" Type="http://schemas.openxmlformats.org/officeDocument/2006/relationships/hyperlink" Target="http://www.nhrcnepal.org/" TargetMode="External"/><Relationship Id="rId155" Type="http://schemas.openxmlformats.org/officeDocument/2006/relationships/hyperlink" Target="http://www.mapfoundationcm.org/" TargetMode="External"/><Relationship Id="rId176" Type="http://schemas.openxmlformats.org/officeDocument/2006/relationships/hyperlink" Target="http://drnoppadol.wordpress.com/" TargetMode="External"/><Relationship Id="rId197" Type="http://schemas.openxmlformats.org/officeDocument/2006/relationships/hyperlink" Target="http://www.mtuc.com.my/" TargetMode="External"/><Relationship Id="rId201" Type="http://schemas.openxmlformats.org/officeDocument/2006/relationships/hyperlink" Target="http://www.justassociates.org/" TargetMode="External"/><Relationship Id="rId222" Type="http://schemas.openxmlformats.org/officeDocument/2006/relationships/hyperlink" Target="http://www.facebook.com/bchrd" TargetMode="External"/><Relationship Id="rId243" Type="http://schemas.openxmlformats.org/officeDocument/2006/relationships/hyperlink" Target="http://www.gay.mn/" TargetMode="External"/><Relationship Id="rId264" Type="http://schemas.openxmlformats.org/officeDocument/2006/relationships/hyperlink" Target="http://www.fwrm.org.fj/index.php/programmes/young-women-in-leadership-ywil/elf" TargetMode="External"/><Relationship Id="rId285" Type="http://schemas.openxmlformats.org/officeDocument/2006/relationships/hyperlink" Target="http://www.kiratsociety.org.np/" TargetMode="External"/><Relationship Id="rId17" Type="http://schemas.openxmlformats.org/officeDocument/2006/relationships/hyperlink" Target="http://www.nefin.org.np/" TargetMode="External"/><Relationship Id="rId38" Type="http://schemas.openxmlformats.org/officeDocument/2006/relationships/hyperlink" Target="http://www.freshwateraction.net/" TargetMode="External"/><Relationship Id="rId59" Type="http://schemas.openxmlformats.org/officeDocument/2006/relationships/hyperlink" Target="http://centreforenvironmentdevelopment.blogspot.com/" TargetMode="External"/><Relationship Id="rId103" Type="http://schemas.openxmlformats.org/officeDocument/2006/relationships/hyperlink" Target="http://www.apvvu.org/" TargetMode="External"/><Relationship Id="rId124" Type="http://schemas.openxmlformats.org/officeDocument/2006/relationships/hyperlink" Target="http://www.yfin.org.np/" TargetMode="External"/><Relationship Id="rId70" Type="http://schemas.openxmlformats.org/officeDocument/2006/relationships/hyperlink" Target="http://www.thefreedomfoundation.org/" TargetMode="External"/><Relationship Id="rId91" Type="http://schemas.openxmlformats.org/officeDocument/2006/relationships/hyperlink" Target="http://www.sathiallforpartnerships.org/" TargetMode="External"/><Relationship Id="rId145" Type="http://schemas.openxmlformats.org/officeDocument/2006/relationships/hyperlink" Target="http://www.aruspelangi.or.id/" TargetMode="External"/><Relationship Id="rId166" Type="http://schemas.openxmlformats.org/officeDocument/2006/relationships/hyperlink" Target="http://www.walhi.or.id/" TargetMode="External"/><Relationship Id="rId187" Type="http://schemas.openxmlformats.org/officeDocument/2006/relationships/hyperlink" Target="http://ohanaindonesia.org/" TargetMode="External"/><Relationship Id="rId1" Type="http://schemas.openxmlformats.org/officeDocument/2006/relationships/hyperlink" Target="https://societyforruraleducationanddevelopment.wordpress.com/" TargetMode="External"/><Relationship Id="rId212" Type="http://schemas.openxmlformats.org/officeDocument/2006/relationships/hyperlink" Target="http://www.ippfeseaor.org/" TargetMode="External"/><Relationship Id="rId233" Type="http://schemas.openxmlformats.org/officeDocument/2006/relationships/hyperlink" Target="http://www.kofid.org/" TargetMode="External"/><Relationship Id="rId254" Type="http://schemas.openxmlformats.org/officeDocument/2006/relationships/hyperlink" Target="http://forumofwomenngos.kg/" TargetMode="External"/><Relationship Id="rId28" Type="http://schemas.openxmlformats.org/officeDocument/2006/relationships/hyperlink" Target="http://www.lighthousebd.org/" TargetMode="External"/><Relationship Id="rId49" Type="http://schemas.openxmlformats.org/officeDocument/2006/relationships/hyperlink" Target="http://www.vaagdhara.org/" TargetMode="External"/><Relationship Id="rId114" Type="http://schemas.openxmlformats.org/officeDocument/2006/relationships/hyperlink" Target="http://www.shirkatgah.org/" TargetMode="External"/><Relationship Id="rId275" Type="http://schemas.openxmlformats.org/officeDocument/2006/relationships/hyperlink" Target="http://www.wgnrr.org/" TargetMode="External"/><Relationship Id="rId296" Type="http://schemas.openxmlformats.org/officeDocument/2006/relationships/hyperlink" Target="http://www.likhaan.org/" TargetMode="External"/><Relationship Id="rId300" Type="http://schemas.openxmlformats.org/officeDocument/2006/relationships/hyperlink" Target="http://www.ageingnepal.org/" TargetMode="External"/><Relationship Id="rId60" Type="http://schemas.openxmlformats.org/officeDocument/2006/relationships/hyperlink" Target="http://www.cedarbd.org/" TargetMode="External"/><Relationship Id="rId81" Type="http://schemas.openxmlformats.org/officeDocument/2006/relationships/hyperlink" Target="http://www.nfdn.org.np/" TargetMode="External"/><Relationship Id="rId135" Type="http://schemas.openxmlformats.org/officeDocument/2006/relationships/hyperlink" Target="http://www.panap.net/" TargetMode="External"/><Relationship Id="rId156" Type="http://schemas.openxmlformats.org/officeDocument/2006/relationships/hyperlink" Target="http://www.raksthai.org/" TargetMode="External"/><Relationship Id="rId177" Type="http://schemas.openxmlformats.org/officeDocument/2006/relationships/hyperlink" Target="https://www.facebook.com/CoalitionOfServicesOfTheElderly" TargetMode="External"/><Relationship Id="rId198" Type="http://schemas.openxmlformats.org/officeDocument/2006/relationships/hyperlink" Target="http://www.uprcp.com/" TargetMode="External"/><Relationship Id="rId202" Type="http://schemas.openxmlformats.org/officeDocument/2006/relationships/hyperlink" Target="http://www.asiapacificalliance.org/" TargetMode="External"/><Relationship Id="rId223" Type="http://schemas.openxmlformats.org/officeDocument/2006/relationships/hyperlink" Target="http://www.radanarayar.org/" TargetMode="External"/><Relationship Id="rId244" Type="http://schemas.openxmlformats.org/officeDocument/2006/relationships/hyperlink" Target="http://www.adc.kg/" TargetMode="External"/><Relationship Id="rId18" Type="http://schemas.openxmlformats.org/officeDocument/2006/relationships/hyperlink" Target="http://www.ngofonin.org.np/" TargetMode="External"/><Relationship Id="rId39" Type="http://schemas.openxmlformats.org/officeDocument/2006/relationships/hyperlink" Target="http://www.sunfo.gysdsrilanka.org/" TargetMode="External"/><Relationship Id="rId265" Type="http://schemas.openxmlformats.org/officeDocument/2006/relationships/hyperlink" Target="http://www.y4change.org/" TargetMode="External"/><Relationship Id="rId286" Type="http://schemas.openxmlformats.org/officeDocument/2006/relationships/hyperlink" Target="http://www.migranteinternational.org/" TargetMode="External"/><Relationship Id="rId50" Type="http://schemas.openxmlformats.org/officeDocument/2006/relationships/hyperlink" Target="http://www.bnnrc.net/" TargetMode="External"/><Relationship Id="rId104" Type="http://schemas.openxmlformats.org/officeDocument/2006/relationships/hyperlink" Target="http://www.pdcbd.org/" TargetMode="External"/><Relationship Id="rId125" Type="http://schemas.openxmlformats.org/officeDocument/2006/relationships/hyperlink" Target="http://www.facebook.com/humantouchgoa" TargetMode="External"/><Relationship Id="rId146" Type="http://schemas.openxmlformats.org/officeDocument/2006/relationships/hyperlink" Target="http://www.philippine-transgender-movement.com/" TargetMode="External"/><Relationship Id="rId167" Type="http://schemas.openxmlformats.org/officeDocument/2006/relationships/hyperlink" Target="http://www.sjabd.org/" TargetMode="External"/><Relationship Id="rId188" Type="http://schemas.openxmlformats.org/officeDocument/2006/relationships/hyperlink" Target="http://www.etcgroup.org/" TargetMode="External"/><Relationship Id="rId71" Type="http://schemas.openxmlformats.org/officeDocument/2006/relationships/hyperlink" Target="http://www.rapidresponse.org.in/" TargetMode="External"/><Relationship Id="rId92" Type="http://schemas.openxmlformats.org/officeDocument/2006/relationships/hyperlink" Target="http://www.jagonari.org/" TargetMode="External"/><Relationship Id="rId213" Type="http://schemas.openxmlformats.org/officeDocument/2006/relationships/hyperlink" Target="http://www.banteaysrei.info/" TargetMode="External"/><Relationship Id="rId234" Type="http://schemas.openxmlformats.org/officeDocument/2006/relationships/hyperlink" Target="http://www.vectoringchina.com/" TargetMode="External"/><Relationship Id="rId2" Type="http://schemas.openxmlformats.org/officeDocument/2006/relationships/hyperlink" Target="http://www.rise-pk.webs.com/" TargetMode="External"/><Relationship Id="rId29" Type="http://schemas.openxmlformats.org/officeDocument/2006/relationships/hyperlink" Target="http://www.badhanbd.org/" TargetMode="External"/><Relationship Id="rId255" Type="http://schemas.openxmlformats.org/officeDocument/2006/relationships/hyperlink" Target="http://www.peremena.kg/" TargetMode="External"/><Relationship Id="rId276" Type="http://schemas.openxmlformats.org/officeDocument/2006/relationships/hyperlink" Target="http://www.worldanimalprotection.org/" TargetMode="External"/><Relationship Id="rId297" Type="http://schemas.openxmlformats.org/officeDocument/2006/relationships/hyperlink" Target="http://www.yhdra.org/" TargetMode="External"/></Relationships>
</file>

<file path=xl/worksheets/sheet1.xml><?xml version="1.0" encoding="utf-8"?>
<worksheet xmlns="http://schemas.openxmlformats.org/spreadsheetml/2006/main" xmlns:r="http://schemas.openxmlformats.org/officeDocument/2006/relationships">
  <dimension ref="A1:CP1438"/>
  <sheetViews>
    <sheetView tabSelected="1" zoomScale="80" zoomScaleNormal="80" workbookViewId="0">
      <pane ySplit="1" topLeftCell="A2" activePane="bottomLeft" state="frozen"/>
      <selection pane="bottomLeft" activeCell="A11" sqref="A11"/>
    </sheetView>
  </sheetViews>
  <sheetFormatPr defaultRowHeight="15"/>
  <cols>
    <col min="1" max="1" width="9.140625" style="117"/>
    <col min="2" max="2" width="17" style="118" customWidth="1"/>
    <col min="3" max="3" width="63.85546875" style="105" customWidth="1"/>
    <col min="4" max="4" width="11.5703125" style="105" customWidth="1"/>
    <col min="5" max="5" width="29.28515625" style="105" customWidth="1"/>
    <col min="6" max="6" width="11.5703125" style="105" customWidth="1"/>
    <col min="7" max="7" width="25.7109375" style="105" customWidth="1"/>
    <col min="8" max="8" width="54.42578125" style="105" customWidth="1"/>
    <col min="9" max="9" width="14.5703125" style="105" customWidth="1"/>
    <col min="10" max="10" width="17.85546875" style="105" customWidth="1"/>
    <col min="11" max="11" width="39" style="105" customWidth="1"/>
    <col min="12" max="12" width="95.85546875" style="105" customWidth="1"/>
    <col min="13" max="13" width="57.5703125" style="105" customWidth="1"/>
    <col min="14" max="14" width="28.85546875" style="105" customWidth="1"/>
    <col min="15" max="15" width="26.5703125" style="105" customWidth="1"/>
    <col min="16" max="16" width="25.5703125" style="105" customWidth="1"/>
    <col min="17" max="17" width="21" style="4" customWidth="1"/>
    <col min="18" max="18" width="18.140625" style="4" customWidth="1"/>
    <col min="19" max="19" width="27.28515625" style="105" customWidth="1"/>
    <col min="20" max="20" width="114.28515625" style="105" customWidth="1"/>
    <col min="21" max="21" width="24.5703125" style="105" customWidth="1"/>
    <col min="22" max="22" width="26" style="105" customWidth="1"/>
    <col min="23" max="23" width="26.140625" style="105" customWidth="1"/>
    <col min="24" max="24" width="26.42578125" style="105" customWidth="1"/>
    <col min="25" max="25" width="28.140625" style="105" customWidth="1"/>
    <col min="26" max="26" width="18.85546875" style="105" customWidth="1"/>
    <col min="27" max="27" width="17.28515625" style="105" customWidth="1"/>
    <col min="28" max="28" width="40.28515625" style="105" customWidth="1"/>
    <col min="29" max="29" width="32.28515625" style="105" customWidth="1"/>
    <col min="30" max="30" width="40" style="105" customWidth="1"/>
    <col min="31" max="31" width="70" style="105" customWidth="1"/>
    <col min="32" max="32" width="48.42578125" style="105" customWidth="1"/>
    <col min="33" max="33" width="91.85546875" style="105" customWidth="1"/>
    <col min="34" max="16384" width="9.140625" style="105"/>
  </cols>
  <sheetData>
    <row r="1" spans="1:33" s="75" customFormat="1" ht="63">
      <c r="A1" s="79" t="s">
        <v>2502</v>
      </c>
      <c r="B1" s="79" t="s">
        <v>5909</v>
      </c>
      <c r="C1" s="79" t="s">
        <v>5905</v>
      </c>
      <c r="D1" s="79" t="s">
        <v>5906</v>
      </c>
      <c r="E1" s="79" t="s">
        <v>5907</v>
      </c>
      <c r="F1" s="79" t="s">
        <v>5890</v>
      </c>
      <c r="G1" s="79" t="s">
        <v>5908</v>
      </c>
      <c r="H1" s="79" t="s">
        <v>5910</v>
      </c>
      <c r="I1" s="79" t="s">
        <v>5911</v>
      </c>
      <c r="J1" s="79" t="s">
        <v>5912</v>
      </c>
      <c r="K1" s="79" t="s">
        <v>5913</v>
      </c>
      <c r="L1" s="79" t="s">
        <v>5914</v>
      </c>
      <c r="M1" s="79" t="s">
        <v>5915</v>
      </c>
      <c r="N1" s="79" t="s">
        <v>5916</v>
      </c>
      <c r="O1" s="79" t="s">
        <v>5917</v>
      </c>
      <c r="P1" s="79" t="s">
        <v>5918</v>
      </c>
      <c r="Q1" s="79" t="s">
        <v>5919</v>
      </c>
      <c r="R1" s="79" t="s">
        <v>5920</v>
      </c>
      <c r="S1" s="79" t="s">
        <v>5921</v>
      </c>
      <c r="T1" s="79" t="s">
        <v>5922</v>
      </c>
      <c r="U1" s="79" t="s">
        <v>5923</v>
      </c>
      <c r="V1" s="79" t="s">
        <v>5924</v>
      </c>
      <c r="W1" s="79" t="s">
        <v>5925</v>
      </c>
      <c r="X1" s="79" t="s">
        <v>5926</v>
      </c>
      <c r="Y1" s="79" t="s">
        <v>5893</v>
      </c>
      <c r="Z1" s="79" t="s">
        <v>5927</v>
      </c>
      <c r="AA1" s="79" t="s">
        <v>5928</v>
      </c>
      <c r="AB1" s="79" t="s">
        <v>5929</v>
      </c>
      <c r="AC1" s="79" t="s">
        <v>5930</v>
      </c>
      <c r="AD1" s="79" t="s">
        <v>5910</v>
      </c>
      <c r="AE1" s="79" t="s">
        <v>5931</v>
      </c>
      <c r="AF1" s="79" t="s">
        <v>5932</v>
      </c>
      <c r="AG1" s="79" t="s">
        <v>5933</v>
      </c>
    </row>
    <row r="2" spans="1:33" s="76" customFormat="1" ht="21">
      <c r="A2" s="132" t="s">
        <v>5903</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row>
    <row r="3" spans="1:33" s="57" customFormat="1">
      <c r="A3" s="13">
        <v>1</v>
      </c>
      <c r="B3" s="5" t="s">
        <v>1882</v>
      </c>
      <c r="C3" s="38" t="s">
        <v>1883</v>
      </c>
      <c r="D3" s="38" t="s">
        <v>1884</v>
      </c>
      <c r="E3" s="38" t="s">
        <v>3</v>
      </c>
      <c r="F3" s="38" t="s">
        <v>31</v>
      </c>
      <c r="G3" s="38" t="s">
        <v>117</v>
      </c>
      <c r="H3" s="38" t="s">
        <v>1885</v>
      </c>
      <c r="I3" s="38" t="s">
        <v>715</v>
      </c>
      <c r="J3" s="38" t="s">
        <v>1886</v>
      </c>
      <c r="K3" s="38" t="s">
        <v>1887</v>
      </c>
      <c r="L3" s="38" t="s">
        <v>1888</v>
      </c>
      <c r="M3" s="38" t="s">
        <v>1889</v>
      </c>
      <c r="N3" s="38" t="s">
        <v>1890</v>
      </c>
      <c r="O3" s="38" t="s">
        <v>1891</v>
      </c>
      <c r="P3" s="38" t="s">
        <v>1892</v>
      </c>
      <c r="Q3" s="6" t="s">
        <v>1893</v>
      </c>
      <c r="R3" s="6" t="s">
        <v>1894</v>
      </c>
      <c r="S3" s="38" t="s">
        <v>1895</v>
      </c>
      <c r="T3" s="38" t="s">
        <v>1896</v>
      </c>
      <c r="U3" s="38" t="s">
        <v>1897</v>
      </c>
      <c r="V3" s="38" t="s">
        <v>18</v>
      </c>
      <c r="W3" s="38" t="s">
        <v>19</v>
      </c>
      <c r="X3" s="38" t="s">
        <v>1898</v>
      </c>
      <c r="Y3" s="38" t="s">
        <v>1892</v>
      </c>
      <c r="Z3" s="38" t="s">
        <v>1899</v>
      </c>
      <c r="AA3" s="38" t="s">
        <v>1900</v>
      </c>
      <c r="AB3" s="38" t="s">
        <v>1901</v>
      </c>
      <c r="AC3" s="38" t="s">
        <v>1902</v>
      </c>
      <c r="AD3" s="38" t="s">
        <v>1903</v>
      </c>
      <c r="AE3" s="38" t="s">
        <v>1904</v>
      </c>
      <c r="AF3" s="38" t="s">
        <v>26</v>
      </c>
      <c r="AG3" s="38" t="s">
        <v>27</v>
      </c>
    </row>
    <row r="4" spans="1:33" s="57" customFormat="1">
      <c r="A4" s="13">
        <f>1+A3</f>
        <v>2</v>
      </c>
      <c r="B4" s="5" t="s">
        <v>1882</v>
      </c>
      <c r="C4" s="38" t="s">
        <v>3779</v>
      </c>
      <c r="D4" s="38" t="s">
        <v>3780</v>
      </c>
      <c r="E4" s="38" t="s">
        <v>51</v>
      </c>
      <c r="F4" s="38" t="s">
        <v>243</v>
      </c>
      <c r="G4" s="38" t="s">
        <v>5</v>
      </c>
      <c r="H4" s="38" t="s">
        <v>3781</v>
      </c>
      <c r="I4" s="38" t="s">
        <v>7</v>
      </c>
      <c r="J4" s="38" t="s">
        <v>33</v>
      </c>
      <c r="K4" s="38" t="s">
        <v>3782</v>
      </c>
      <c r="L4" s="38" t="s">
        <v>3783</v>
      </c>
      <c r="M4" s="38" t="s">
        <v>3784</v>
      </c>
      <c r="N4" s="38" t="s">
        <v>3785</v>
      </c>
      <c r="O4" s="38" t="s">
        <v>3786</v>
      </c>
      <c r="P4" s="38" t="s">
        <v>3787</v>
      </c>
      <c r="Q4" s="6">
        <f>632-9223982</f>
        <v>-9223350</v>
      </c>
      <c r="R4" s="6">
        <f>632-9223982</f>
        <v>-9223350</v>
      </c>
      <c r="S4" s="38" t="s">
        <v>3788</v>
      </c>
      <c r="T4" s="38" t="s">
        <v>3789</v>
      </c>
      <c r="U4" s="38" t="s">
        <v>3790</v>
      </c>
      <c r="V4" s="38" t="s">
        <v>66</v>
      </c>
      <c r="W4" s="38" t="s">
        <v>19</v>
      </c>
      <c r="X4" s="38" t="s">
        <v>3791</v>
      </c>
      <c r="Y4" s="38" t="s">
        <v>3792</v>
      </c>
      <c r="Z4" s="38">
        <f>632-9223982</f>
        <v>-9223350</v>
      </c>
      <c r="AA4" s="38">
        <f>632-9223982</f>
        <v>-9223350</v>
      </c>
      <c r="AB4" s="38" t="s">
        <v>3793</v>
      </c>
      <c r="AC4" s="38" t="s">
        <v>3794</v>
      </c>
      <c r="AD4" s="38" t="s">
        <v>3795</v>
      </c>
      <c r="AE4" s="38" t="s">
        <v>3796</v>
      </c>
      <c r="AF4" s="38" t="s">
        <v>26</v>
      </c>
      <c r="AG4" s="38" t="s">
        <v>27</v>
      </c>
    </row>
    <row r="5" spans="1:33" s="57" customFormat="1">
      <c r="A5" s="13">
        <f>1+A4</f>
        <v>3</v>
      </c>
      <c r="B5" s="5" t="s">
        <v>1882</v>
      </c>
      <c r="C5" s="80" t="s">
        <v>6837</v>
      </c>
      <c r="D5" s="38" t="s">
        <v>2926</v>
      </c>
      <c r="E5" s="38" t="s">
        <v>3</v>
      </c>
      <c r="F5" s="38" t="s">
        <v>139</v>
      </c>
      <c r="G5" s="38" t="s">
        <v>5</v>
      </c>
      <c r="H5" s="38" t="s">
        <v>5264</v>
      </c>
      <c r="I5" s="38" t="s">
        <v>7</v>
      </c>
      <c r="J5" s="38" t="s">
        <v>33</v>
      </c>
      <c r="K5" s="38" t="s">
        <v>5265</v>
      </c>
      <c r="L5" s="38" t="s">
        <v>5266</v>
      </c>
      <c r="M5" s="38" t="s">
        <v>5267</v>
      </c>
      <c r="N5" s="38" t="s">
        <v>5268</v>
      </c>
      <c r="O5" s="38" t="s">
        <v>2932</v>
      </c>
      <c r="P5" s="38" t="s">
        <v>2938</v>
      </c>
      <c r="Q5" s="6">
        <v>919440274143</v>
      </c>
      <c r="R5" s="6">
        <v>918572230804</v>
      </c>
      <c r="S5" s="38" t="s">
        <v>5269</v>
      </c>
      <c r="T5" s="38" t="s">
        <v>5270</v>
      </c>
      <c r="U5" s="38" t="s">
        <v>2936</v>
      </c>
      <c r="V5" s="38" t="s">
        <v>18</v>
      </c>
      <c r="W5" s="38" t="s">
        <v>19</v>
      </c>
      <c r="X5" s="38" t="s">
        <v>5271</v>
      </c>
      <c r="Y5" s="38" t="s">
        <v>2938</v>
      </c>
      <c r="Z5" s="38">
        <v>918572228592</v>
      </c>
      <c r="AA5" s="38">
        <v>918572230804</v>
      </c>
      <c r="AB5" s="38" t="s">
        <v>5272</v>
      </c>
      <c r="AC5" s="38" t="s">
        <v>5273</v>
      </c>
      <c r="AD5" s="38" t="s">
        <v>5274</v>
      </c>
      <c r="AE5" s="38" t="s">
        <v>5275</v>
      </c>
      <c r="AF5" s="38" t="s">
        <v>26</v>
      </c>
      <c r="AG5" s="38" t="s">
        <v>27</v>
      </c>
    </row>
    <row r="6" spans="1:33" s="57" customFormat="1">
      <c r="A6" s="13">
        <f>1+A5</f>
        <v>4</v>
      </c>
      <c r="B6" s="5" t="s">
        <v>1882</v>
      </c>
      <c r="C6" s="38" t="s">
        <v>2138</v>
      </c>
      <c r="D6" s="38" t="s">
        <v>2139</v>
      </c>
      <c r="E6" s="38" t="s">
        <v>3</v>
      </c>
      <c r="F6" s="38" t="s">
        <v>139</v>
      </c>
      <c r="G6" s="38" t="s">
        <v>5</v>
      </c>
      <c r="H6" s="38" t="s">
        <v>3678</v>
      </c>
      <c r="I6" s="38" t="s">
        <v>246</v>
      </c>
      <c r="J6" s="38" t="s">
        <v>508</v>
      </c>
      <c r="K6" s="38" t="s">
        <v>3679</v>
      </c>
      <c r="L6" s="38" t="s">
        <v>3680</v>
      </c>
      <c r="M6" s="38" t="s">
        <v>3681</v>
      </c>
      <c r="N6" s="38" t="s">
        <v>2140</v>
      </c>
      <c r="O6" s="38" t="s">
        <v>2141</v>
      </c>
      <c r="P6" s="38" t="s">
        <v>2142</v>
      </c>
      <c r="Q6" s="6">
        <f>91-141-3294836</f>
        <v>-3294886</v>
      </c>
      <c r="R6" s="6">
        <f>91-141-2771488</f>
        <v>-2771538</v>
      </c>
      <c r="S6" s="38" t="s">
        <v>3682</v>
      </c>
      <c r="T6" s="38" t="s">
        <v>3683</v>
      </c>
      <c r="U6" s="38" t="s">
        <v>2143</v>
      </c>
      <c r="V6" s="38" t="s">
        <v>18</v>
      </c>
      <c r="W6" s="38" t="s">
        <v>19</v>
      </c>
      <c r="X6" s="38" t="s">
        <v>3684</v>
      </c>
      <c r="Y6" s="81" t="s">
        <v>2145</v>
      </c>
      <c r="Z6" s="38">
        <f>91-141-2771488</f>
        <v>-2771538</v>
      </c>
      <c r="AA6" s="38">
        <f>91-141-2771488</f>
        <v>-2771538</v>
      </c>
      <c r="AB6" s="38" t="s">
        <v>3685</v>
      </c>
      <c r="AC6" s="38" t="s">
        <v>3686</v>
      </c>
      <c r="AD6" s="38" t="s">
        <v>3687</v>
      </c>
      <c r="AE6" s="38" t="s">
        <v>3688</v>
      </c>
      <c r="AF6" s="38" t="s">
        <v>26</v>
      </c>
      <c r="AG6" s="38" t="s">
        <v>27</v>
      </c>
    </row>
    <row r="7" spans="1:33" s="4" customFormat="1">
      <c r="A7" s="13">
        <f t="shared" ref="A7:A20" si="0">1+A6</f>
        <v>5</v>
      </c>
      <c r="B7" s="5" t="s">
        <v>1882</v>
      </c>
      <c r="C7" s="6" t="s">
        <v>6225</v>
      </c>
      <c r="D7" s="6" t="s">
        <v>6226</v>
      </c>
      <c r="E7" s="6" t="s">
        <v>51</v>
      </c>
      <c r="F7" s="6" t="s">
        <v>222</v>
      </c>
      <c r="G7" s="6" t="s">
        <v>5</v>
      </c>
      <c r="H7" s="6" t="s">
        <v>6227</v>
      </c>
      <c r="I7" s="6" t="s">
        <v>7</v>
      </c>
      <c r="J7" s="6" t="s">
        <v>8</v>
      </c>
      <c r="K7" s="6" t="s">
        <v>6228</v>
      </c>
      <c r="L7" s="6" t="s">
        <v>6229</v>
      </c>
      <c r="M7" s="6" t="s">
        <v>6230</v>
      </c>
      <c r="N7" s="6" t="s">
        <v>6231</v>
      </c>
      <c r="O7" s="7" t="s">
        <v>6232</v>
      </c>
      <c r="P7" s="6" t="s">
        <v>6233</v>
      </c>
      <c r="Q7" s="6" t="s">
        <v>6234</v>
      </c>
      <c r="R7" s="6" t="s">
        <v>336</v>
      </c>
      <c r="S7" s="6" t="s">
        <v>6235</v>
      </c>
      <c r="T7" s="6" t="s">
        <v>6236</v>
      </c>
      <c r="U7" s="6" t="s">
        <v>6237</v>
      </c>
      <c r="V7" s="6" t="s">
        <v>18</v>
      </c>
      <c r="W7" s="6" t="s">
        <v>19</v>
      </c>
      <c r="X7" s="6" t="s">
        <v>6238</v>
      </c>
      <c r="Y7" s="6" t="s">
        <v>6239</v>
      </c>
      <c r="Z7" s="6" t="s">
        <v>6240</v>
      </c>
      <c r="AA7" s="6" t="s">
        <v>336</v>
      </c>
      <c r="AB7" s="6" t="s">
        <v>6241</v>
      </c>
      <c r="AC7" s="6" t="s">
        <v>6242</v>
      </c>
      <c r="AD7" s="6" t="s">
        <v>6243</v>
      </c>
      <c r="AE7" s="6" t="s">
        <v>6244</v>
      </c>
      <c r="AF7" s="6" t="s">
        <v>26</v>
      </c>
      <c r="AG7" s="6" t="s">
        <v>27</v>
      </c>
    </row>
    <row r="8" spans="1:33" s="57" customFormat="1">
      <c r="A8" s="13">
        <v>6</v>
      </c>
      <c r="B8" s="5" t="s">
        <v>1882</v>
      </c>
      <c r="C8" s="38" t="s">
        <v>3121</v>
      </c>
      <c r="D8" s="38" t="s">
        <v>3122</v>
      </c>
      <c r="E8" s="38" t="s">
        <v>51</v>
      </c>
      <c r="F8" s="38" t="s">
        <v>1651</v>
      </c>
      <c r="G8" s="38" t="s">
        <v>5</v>
      </c>
      <c r="H8" s="38" t="s">
        <v>3123</v>
      </c>
      <c r="I8" s="38" t="s">
        <v>7</v>
      </c>
      <c r="J8" s="38" t="s">
        <v>33</v>
      </c>
      <c r="K8" s="38" t="s">
        <v>336</v>
      </c>
      <c r="L8" s="38" t="s">
        <v>3124</v>
      </c>
      <c r="M8" s="38" t="s">
        <v>3125</v>
      </c>
      <c r="N8" s="38" t="s">
        <v>3126</v>
      </c>
      <c r="O8" s="38" t="s">
        <v>3127</v>
      </c>
      <c r="P8" s="38" t="s">
        <v>3128</v>
      </c>
      <c r="Q8" s="6" t="s">
        <v>3129</v>
      </c>
      <c r="R8" s="6" t="s">
        <v>3129</v>
      </c>
      <c r="S8" s="38" t="s">
        <v>3130</v>
      </c>
      <c r="T8" s="38" t="s">
        <v>3131</v>
      </c>
      <c r="U8" s="38" t="s">
        <v>3132</v>
      </c>
      <c r="V8" s="38" t="s">
        <v>18</v>
      </c>
      <c r="W8" s="38" t="s">
        <v>19</v>
      </c>
      <c r="X8" s="38" t="s">
        <v>3133</v>
      </c>
      <c r="Y8" s="3" t="s">
        <v>3134</v>
      </c>
      <c r="Z8" s="38">
        <v>6282122596222</v>
      </c>
      <c r="AA8" s="38" t="s">
        <v>3129</v>
      </c>
      <c r="AB8" s="38" t="s">
        <v>3135</v>
      </c>
      <c r="AC8" s="38" t="s">
        <v>336</v>
      </c>
      <c r="AD8" s="38" t="s">
        <v>3136</v>
      </c>
      <c r="AE8" s="38" t="s">
        <v>3137</v>
      </c>
      <c r="AF8" s="38" t="s">
        <v>26</v>
      </c>
      <c r="AG8" s="38" t="s">
        <v>27</v>
      </c>
    </row>
    <row r="9" spans="1:33" s="57" customFormat="1">
      <c r="A9" s="13">
        <f t="shared" si="0"/>
        <v>7</v>
      </c>
      <c r="B9" s="5" t="s">
        <v>1882</v>
      </c>
      <c r="C9" s="38" t="s">
        <v>3394</v>
      </c>
      <c r="D9" s="38" t="s">
        <v>3395</v>
      </c>
      <c r="E9" s="38" t="s">
        <v>3</v>
      </c>
      <c r="F9" s="38" t="s">
        <v>139</v>
      </c>
      <c r="G9" s="38" t="s">
        <v>283</v>
      </c>
      <c r="H9" s="38" t="s">
        <v>3396</v>
      </c>
      <c r="I9" s="38" t="s">
        <v>715</v>
      </c>
      <c r="J9" s="38" t="s">
        <v>33</v>
      </c>
      <c r="K9" s="38" t="s">
        <v>3397</v>
      </c>
      <c r="L9" s="38" t="s">
        <v>3398</v>
      </c>
      <c r="M9" s="38" t="s">
        <v>3399</v>
      </c>
      <c r="N9" s="38" t="s">
        <v>3400</v>
      </c>
      <c r="O9" s="38" t="s">
        <v>3401</v>
      </c>
      <c r="P9" s="38" t="s">
        <v>3402</v>
      </c>
      <c r="Q9" s="6" t="s">
        <v>3403</v>
      </c>
      <c r="R9" s="6" t="s">
        <v>421</v>
      </c>
      <c r="S9" s="38" t="s">
        <v>3404</v>
      </c>
      <c r="T9" s="38" t="s">
        <v>3405</v>
      </c>
      <c r="U9" s="38" t="s">
        <v>3406</v>
      </c>
      <c r="V9" s="38" t="s">
        <v>66</v>
      </c>
      <c r="W9" s="38" t="s">
        <v>801</v>
      </c>
      <c r="X9" s="38" t="s">
        <v>3407</v>
      </c>
      <c r="Y9" s="38" t="s">
        <v>3408</v>
      </c>
      <c r="Z9" s="38" t="s">
        <v>3409</v>
      </c>
      <c r="AA9" s="38" t="s">
        <v>421</v>
      </c>
      <c r="AB9" s="38" t="s">
        <v>3410</v>
      </c>
      <c r="AC9" s="38" t="s">
        <v>3411</v>
      </c>
      <c r="AD9" s="38" t="s">
        <v>3412</v>
      </c>
      <c r="AE9" s="38" t="s">
        <v>3413</v>
      </c>
      <c r="AF9" s="38" t="s">
        <v>26</v>
      </c>
      <c r="AG9" s="38" t="s">
        <v>27</v>
      </c>
    </row>
    <row r="10" spans="1:33" s="57" customFormat="1">
      <c r="A10" s="13">
        <v>8</v>
      </c>
      <c r="B10" s="5" t="s">
        <v>1882</v>
      </c>
      <c r="C10" s="38" t="s">
        <v>4992</v>
      </c>
      <c r="D10" s="38" t="s">
        <v>4993</v>
      </c>
      <c r="E10" s="38" t="s">
        <v>3</v>
      </c>
      <c r="F10" s="38" t="s">
        <v>313</v>
      </c>
      <c r="G10" s="38" t="s">
        <v>117</v>
      </c>
      <c r="H10" s="38" t="s">
        <v>4994</v>
      </c>
      <c r="I10" s="38" t="s">
        <v>7</v>
      </c>
      <c r="J10" s="38" t="s">
        <v>8</v>
      </c>
      <c r="K10" s="38" t="s">
        <v>4995</v>
      </c>
      <c r="L10" s="38" t="s">
        <v>4996</v>
      </c>
      <c r="M10" s="38" t="s">
        <v>4997</v>
      </c>
      <c r="N10" s="38" t="s">
        <v>4998</v>
      </c>
      <c r="O10" s="38" t="s">
        <v>4999</v>
      </c>
      <c r="P10" s="38" t="s">
        <v>5000</v>
      </c>
      <c r="Q10" s="6">
        <v>940716593757</v>
      </c>
      <c r="R10" s="6">
        <v>940452241035</v>
      </c>
      <c r="S10" s="38" t="s">
        <v>5001</v>
      </c>
      <c r="T10" s="38" t="s">
        <v>5002</v>
      </c>
      <c r="U10" s="38" t="s">
        <v>5003</v>
      </c>
      <c r="V10" s="38" t="s">
        <v>18</v>
      </c>
      <c r="W10" s="38" t="s">
        <v>19</v>
      </c>
      <c r="X10" s="38" t="s">
        <v>5004</v>
      </c>
      <c r="Y10" s="38" t="s">
        <v>5005</v>
      </c>
      <c r="Z10" s="38">
        <v>940716593757</v>
      </c>
      <c r="AA10" s="38">
        <v>940452241035</v>
      </c>
      <c r="AB10" s="38" t="s">
        <v>5006</v>
      </c>
      <c r="AC10" s="38" t="s">
        <v>5007</v>
      </c>
      <c r="AD10" s="38" t="s">
        <v>5008</v>
      </c>
      <c r="AE10" s="38" t="s">
        <v>5009</v>
      </c>
      <c r="AF10" s="38" t="s">
        <v>26</v>
      </c>
      <c r="AG10" s="38" t="s">
        <v>27</v>
      </c>
    </row>
    <row r="11" spans="1:33" s="57" customFormat="1">
      <c r="A11" s="13">
        <f t="shared" si="0"/>
        <v>9</v>
      </c>
      <c r="B11" s="5" t="s">
        <v>1882</v>
      </c>
      <c r="C11" s="38" t="s">
        <v>2909</v>
      </c>
      <c r="D11" s="38" t="s">
        <v>2910</v>
      </c>
      <c r="E11" s="38" t="s">
        <v>3</v>
      </c>
      <c r="F11" s="38" t="s">
        <v>139</v>
      </c>
      <c r="G11" s="38" t="s">
        <v>117</v>
      </c>
      <c r="H11" s="38" t="s">
        <v>2911</v>
      </c>
      <c r="I11" s="38" t="s">
        <v>7</v>
      </c>
      <c r="J11" s="38" t="s">
        <v>33</v>
      </c>
      <c r="K11" s="38" t="s">
        <v>2912</v>
      </c>
      <c r="L11" s="38" t="s">
        <v>2913</v>
      </c>
      <c r="M11" s="38" t="s">
        <v>2914</v>
      </c>
      <c r="N11" s="38" t="s">
        <v>2915</v>
      </c>
      <c r="O11" s="38" t="s">
        <v>421</v>
      </c>
      <c r="P11" s="38" t="s">
        <v>2916</v>
      </c>
      <c r="Q11" s="6">
        <v>918572228592</v>
      </c>
      <c r="R11" s="6">
        <v>918572230804</v>
      </c>
      <c r="S11" s="38" t="s">
        <v>2917</v>
      </c>
      <c r="T11" s="38" t="s">
        <v>2918</v>
      </c>
      <c r="U11" s="38" t="s">
        <v>2919</v>
      </c>
      <c r="V11" s="38" t="s">
        <v>66</v>
      </c>
      <c r="W11" s="38" t="s">
        <v>19</v>
      </c>
      <c r="X11" s="38" t="s">
        <v>2920</v>
      </c>
      <c r="Y11" s="38" t="s">
        <v>2916</v>
      </c>
      <c r="Z11" s="38">
        <v>918572228592</v>
      </c>
      <c r="AA11" s="38">
        <v>918572230804</v>
      </c>
      <c r="AB11" s="38" t="s">
        <v>2921</v>
      </c>
      <c r="AC11" s="38" t="s">
        <v>2922</v>
      </c>
      <c r="AD11" s="38" t="s">
        <v>2923</v>
      </c>
      <c r="AE11" s="38" t="s">
        <v>2924</v>
      </c>
      <c r="AF11" s="38" t="s">
        <v>135</v>
      </c>
      <c r="AG11" s="38" t="s">
        <v>27</v>
      </c>
    </row>
    <row r="12" spans="1:33" s="57" customFormat="1">
      <c r="A12" s="13">
        <f t="shared" si="0"/>
        <v>10</v>
      </c>
      <c r="B12" s="5" t="s">
        <v>1882</v>
      </c>
      <c r="C12" s="38" t="s">
        <v>4558</v>
      </c>
      <c r="D12" s="38" t="s">
        <v>4559</v>
      </c>
      <c r="E12" s="38" t="s">
        <v>3</v>
      </c>
      <c r="F12" s="38" t="s">
        <v>809</v>
      </c>
      <c r="G12" s="38" t="s">
        <v>335</v>
      </c>
      <c r="H12" s="38" t="s">
        <v>4560</v>
      </c>
      <c r="I12" s="38" t="s">
        <v>7</v>
      </c>
      <c r="J12" s="38" t="s">
        <v>33</v>
      </c>
      <c r="K12" s="38" t="s">
        <v>4561</v>
      </c>
      <c r="L12" s="38" t="s">
        <v>4562</v>
      </c>
      <c r="M12" s="38" t="s">
        <v>4563</v>
      </c>
      <c r="N12" s="38" t="s">
        <v>4564</v>
      </c>
      <c r="O12" s="38" t="s">
        <v>4565</v>
      </c>
      <c r="P12" s="38" t="s">
        <v>4566</v>
      </c>
      <c r="Q12" s="6" t="s">
        <v>4567</v>
      </c>
      <c r="R12" s="6" t="s">
        <v>4568</v>
      </c>
      <c r="S12" s="38" t="s">
        <v>4569</v>
      </c>
      <c r="T12" s="38" t="s">
        <v>4570</v>
      </c>
      <c r="U12" s="38" t="s">
        <v>4571</v>
      </c>
      <c r="V12" s="38" t="s">
        <v>18</v>
      </c>
      <c r="W12" s="38" t="s">
        <v>19</v>
      </c>
      <c r="X12" s="38" t="s">
        <v>4572</v>
      </c>
      <c r="Y12" s="38" t="s">
        <v>4573</v>
      </c>
      <c r="Z12" s="38" t="s">
        <v>4574</v>
      </c>
      <c r="AA12" s="38" t="s">
        <v>4575</v>
      </c>
      <c r="AB12" s="38" t="s">
        <v>4576</v>
      </c>
      <c r="AC12" s="38" t="s">
        <v>4577</v>
      </c>
      <c r="AD12" s="38" t="s">
        <v>4578</v>
      </c>
      <c r="AE12" s="38" t="s">
        <v>4579</v>
      </c>
      <c r="AF12" s="38" t="s">
        <v>26</v>
      </c>
      <c r="AG12" s="38" t="s">
        <v>27</v>
      </c>
    </row>
    <row r="13" spans="1:33" s="57" customFormat="1">
      <c r="A13" s="13">
        <f t="shared" si="0"/>
        <v>11</v>
      </c>
      <c r="B13" s="5" t="s">
        <v>1882</v>
      </c>
      <c r="C13" s="38" t="s">
        <v>3582</v>
      </c>
      <c r="D13" s="38" t="s">
        <v>3583</v>
      </c>
      <c r="E13" s="38" t="s">
        <v>3</v>
      </c>
      <c r="F13" s="38" t="s">
        <v>4</v>
      </c>
      <c r="G13" s="38" t="s">
        <v>5</v>
      </c>
      <c r="H13" s="38" t="s">
        <v>3584</v>
      </c>
      <c r="I13" s="38" t="s">
        <v>7</v>
      </c>
      <c r="J13" s="38" t="s">
        <v>3585</v>
      </c>
      <c r="K13" s="38" t="s">
        <v>3586</v>
      </c>
      <c r="L13" s="38" t="s">
        <v>3587</v>
      </c>
      <c r="M13" s="38" t="s">
        <v>3588</v>
      </c>
      <c r="N13" s="38" t="s">
        <v>3589</v>
      </c>
      <c r="O13" s="38" t="s">
        <v>3590</v>
      </c>
      <c r="P13" s="38" t="s">
        <v>3591</v>
      </c>
      <c r="Q13" s="6">
        <v>88032161920</v>
      </c>
      <c r="R13" s="6">
        <v>88032161016</v>
      </c>
      <c r="S13" s="38" t="s">
        <v>3592</v>
      </c>
      <c r="T13" s="38" t="s">
        <v>3593</v>
      </c>
      <c r="U13" s="38" t="s">
        <v>3594</v>
      </c>
      <c r="V13" s="38" t="s">
        <v>18</v>
      </c>
      <c r="W13" s="38" t="s">
        <v>19</v>
      </c>
      <c r="X13" s="38" t="s">
        <v>3595</v>
      </c>
      <c r="Y13" s="38" t="s">
        <v>3596</v>
      </c>
      <c r="Z13" s="38">
        <v>8801919231722</v>
      </c>
      <c r="AA13" s="38">
        <v>88032161016</v>
      </c>
      <c r="AB13" s="38" t="s">
        <v>3597</v>
      </c>
      <c r="AC13" s="38" t="s">
        <v>3598</v>
      </c>
      <c r="AD13" s="38" t="s">
        <v>3599</v>
      </c>
      <c r="AE13" s="38" t="s">
        <v>3600</v>
      </c>
      <c r="AF13" s="38" t="s">
        <v>26</v>
      </c>
      <c r="AG13" s="38" t="s">
        <v>27</v>
      </c>
    </row>
    <row r="14" spans="1:33" s="57" customFormat="1">
      <c r="A14" s="13">
        <f t="shared" si="0"/>
        <v>12</v>
      </c>
      <c r="B14" s="5" t="s">
        <v>1882</v>
      </c>
      <c r="C14" s="38" t="s">
        <v>2776</v>
      </c>
      <c r="D14" s="38" t="s">
        <v>2777</v>
      </c>
      <c r="E14" s="38" t="s">
        <v>51</v>
      </c>
      <c r="F14" s="38" t="s">
        <v>407</v>
      </c>
      <c r="G14" s="38" t="s">
        <v>244</v>
      </c>
      <c r="H14" s="38" t="s">
        <v>2778</v>
      </c>
      <c r="I14" s="38" t="s">
        <v>246</v>
      </c>
      <c r="J14" s="38" t="s">
        <v>8</v>
      </c>
      <c r="K14" s="38" t="s">
        <v>2779</v>
      </c>
      <c r="L14" s="38" t="s">
        <v>2780</v>
      </c>
      <c r="M14" s="38" t="s">
        <v>2781</v>
      </c>
      <c r="N14" s="38" t="s">
        <v>2782</v>
      </c>
      <c r="O14" s="38" t="s">
        <v>2783</v>
      </c>
      <c r="P14" s="38" t="s">
        <v>2784</v>
      </c>
      <c r="Q14" s="6">
        <f>604-657-271/656-381</f>
        <v>-434.41310975609758</v>
      </c>
      <c r="R14" s="6" t="s">
        <v>2785</v>
      </c>
      <c r="S14" s="38" t="s">
        <v>2786</v>
      </c>
      <c r="T14" s="38" t="s">
        <v>2787</v>
      </c>
      <c r="U14" s="38" t="s">
        <v>2788</v>
      </c>
      <c r="V14" s="38" t="s">
        <v>66</v>
      </c>
      <c r="W14" s="38" t="s">
        <v>19</v>
      </c>
      <c r="X14" s="38" t="s">
        <v>2789</v>
      </c>
      <c r="Y14" s="38" t="s">
        <v>2790</v>
      </c>
      <c r="Z14" s="38">
        <f>604-657-271</f>
        <v>-324</v>
      </c>
      <c r="AA14" s="38" t="s">
        <v>2791</v>
      </c>
      <c r="AB14" s="38" t="s">
        <v>2792</v>
      </c>
      <c r="AC14" s="38" t="s">
        <v>2793</v>
      </c>
      <c r="AD14" s="38" t="s">
        <v>2794</v>
      </c>
      <c r="AE14" s="38" t="s">
        <v>2795</v>
      </c>
      <c r="AF14" s="38" t="s">
        <v>135</v>
      </c>
      <c r="AG14" s="38" t="s">
        <v>27</v>
      </c>
    </row>
    <row r="15" spans="1:33" s="4" customFormat="1">
      <c r="A15" s="13">
        <f t="shared" si="0"/>
        <v>13</v>
      </c>
      <c r="B15" s="5" t="s">
        <v>1882</v>
      </c>
      <c r="C15" s="6" t="s">
        <v>6017</v>
      </c>
      <c r="D15" s="6" t="s">
        <v>6018</v>
      </c>
      <c r="E15" s="6" t="s">
        <v>6566</v>
      </c>
      <c r="F15" s="6" t="s">
        <v>6019</v>
      </c>
      <c r="G15" s="6" t="s">
        <v>5</v>
      </c>
      <c r="H15" s="6" t="s">
        <v>6020</v>
      </c>
      <c r="I15" s="6" t="s">
        <v>7</v>
      </c>
      <c r="J15" s="6" t="s">
        <v>33</v>
      </c>
      <c r="K15" s="6" t="s">
        <v>247</v>
      </c>
      <c r="L15" s="6" t="s">
        <v>6021</v>
      </c>
      <c r="M15" s="6" t="s">
        <v>6022</v>
      </c>
      <c r="N15" s="6" t="s">
        <v>6023</v>
      </c>
      <c r="O15" s="6" t="s">
        <v>6024</v>
      </c>
      <c r="P15" s="6" t="s">
        <v>6025</v>
      </c>
      <c r="Q15" s="6" t="s">
        <v>6026</v>
      </c>
      <c r="R15" s="6" t="s">
        <v>6026</v>
      </c>
      <c r="S15" s="6" t="s">
        <v>6027</v>
      </c>
      <c r="T15" s="6" t="s">
        <v>6028</v>
      </c>
      <c r="U15" s="6" t="s">
        <v>6029</v>
      </c>
      <c r="V15" s="6" t="s">
        <v>66</v>
      </c>
      <c r="W15" s="6" t="s">
        <v>19</v>
      </c>
      <c r="X15" s="6" t="s">
        <v>6030</v>
      </c>
      <c r="Y15" s="6" t="s">
        <v>6031</v>
      </c>
      <c r="Z15" s="6">
        <v>6324345055</v>
      </c>
      <c r="AA15" s="6">
        <v>639223982</v>
      </c>
      <c r="AB15" s="6" t="s">
        <v>6032</v>
      </c>
      <c r="AC15" s="6" t="s">
        <v>247</v>
      </c>
      <c r="AD15" s="6" t="s">
        <v>2639</v>
      </c>
      <c r="AE15" s="6" t="s">
        <v>6033</v>
      </c>
      <c r="AF15" s="6" t="s">
        <v>135</v>
      </c>
      <c r="AG15" s="6" t="s">
        <v>27</v>
      </c>
    </row>
    <row r="16" spans="1:33" s="57" customFormat="1">
      <c r="A16" s="13">
        <f t="shared" si="0"/>
        <v>14</v>
      </c>
      <c r="B16" s="5" t="s">
        <v>1882</v>
      </c>
      <c r="C16" s="38" t="s">
        <v>2834</v>
      </c>
      <c r="D16" s="38" t="s">
        <v>2835</v>
      </c>
      <c r="E16" s="38" t="s">
        <v>51</v>
      </c>
      <c r="F16" s="38" t="s">
        <v>1651</v>
      </c>
      <c r="G16" s="38" t="s">
        <v>5</v>
      </c>
      <c r="H16" s="38" t="s">
        <v>3907</v>
      </c>
      <c r="I16" s="38" t="s">
        <v>7</v>
      </c>
      <c r="J16" s="38" t="s">
        <v>33</v>
      </c>
      <c r="K16" s="38" t="s">
        <v>3908</v>
      </c>
      <c r="L16" s="38" t="s">
        <v>3909</v>
      </c>
      <c r="M16" s="38" t="s">
        <v>2836</v>
      </c>
      <c r="N16" s="38" t="s">
        <v>3910</v>
      </c>
      <c r="O16" s="38" t="s">
        <v>2837</v>
      </c>
      <c r="P16" s="38" t="s">
        <v>2838</v>
      </c>
      <c r="Q16" s="6">
        <v>622131923840</v>
      </c>
      <c r="R16" s="6">
        <v>622131923840</v>
      </c>
      <c r="S16" s="38" t="s">
        <v>3911</v>
      </c>
      <c r="T16" s="38" t="s">
        <v>3912</v>
      </c>
      <c r="U16" s="38" t="s">
        <v>2839</v>
      </c>
      <c r="V16" s="38" t="s">
        <v>18</v>
      </c>
      <c r="W16" s="38" t="s">
        <v>19</v>
      </c>
      <c r="X16" s="38" t="s">
        <v>3910</v>
      </c>
      <c r="Y16" s="38" t="s">
        <v>2838</v>
      </c>
      <c r="Z16" s="38">
        <v>6281315540553</v>
      </c>
      <c r="AA16" s="38">
        <v>622131923840</v>
      </c>
      <c r="AB16" s="38" t="s">
        <v>3913</v>
      </c>
      <c r="AC16" s="38" t="s">
        <v>3914</v>
      </c>
      <c r="AD16" s="38" t="s">
        <v>3915</v>
      </c>
      <c r="AE16" s="38" t="s">
        <v>3916</v>
      </c>
      <c r="AF16" s="38" t="s">
        <v>26</v>
      </c>
      <c r="AG16" s="38" t="s">
        <v>27</v>
      </c>
    </row>
    <row r="17" spans="1:35" s="57" customFormat="1">
      <c r="A17" s="13">
        <f t="shared" si="0"/>
        <v>15</v>
      </c>
      <c r="B17" s="5" t="s">
        <v>1882</v>
      </c>
      <c r="C17" s="38" t="s">
        <v>2637</v>
      </c>
      <c r="D17" s="38" t="s">
        <v>2638</v>
      </c>
      <c r="E17" s="38" t="s">
        <v>3</v>
      </c>
      <c r="F17" s="38" t="s">
        <v>809</v>
      </c>
      <c r="G17" s="38" t="s">
        <v>5</v>
      </c>
      <c r="H17" s="38" t="s">
        <v>2639</v>
      </c>
      <c r="I17" s="38" t="s">
        <v>7</v>
      </c>
      <c r="J17" s="38" t="s">
        <v>33</v>
      </c>
      <c r="K17" s="38" t="s">
        <v>2640</v>
      </c>
      <c r="L17" s="38" t="s">
        <v>2641</v>
      </c>
      <c r="M17" s="38" t="s">
        <v>2642</v>
      </c>
      <c r="N17" s="38" t="s">
        <v>2643</v>
      </c>
      <c r="O17" s="38" t="s">
        <v>2644</v>
      </c>
      <c r="P17" s="38" t="s">
        <v>2645</v>
      </c>
      <c r="Q17" s="6" t="s">
        <v>2646</v>
      </c>
      <c r="R17" s="6" t="s">
        <v>2647</v>
      </c>
      <c r="S17" s="38" t="s">
        <v>2648</v>
      </c>
      <c r="T17" s="38" t="s">
        <v>2649</v>
      </c>
      <c r="U17" s="38" t="s">
        <v>2650</v>
      </c>
      <c r="V17" s="38" t="s">
        <v>18</v>
      </c>
      <c r="W17" s="38" t="s">
        <v>19</v>
      </c>
      <c r="X17" s="38" t="s">
        <v>2651</v>
      </c>
      <c r="Y17" s="38" t="s">
        <v>2652</v>
      </c>
      <c r="Z17" s="38" t="s">
        <v>2653</v>
      </c>
      <c r="AA17" s="38" t="s">
        <v>2647</v>
      </c>
      <c r="AB17" s="38" t="s">
        <v>2654</v>
      </c>
      <c r="AC17" s="38" t="s">
        <v>2655</v>
      </c>
      <c r="AD17" s="38" t="s">
        <v>2656</v>
      </c>
      <c r="AE17" s="38" t="s">
        <v>2657</v>
      </c>
      <c r="AF17" s="38" t="s">
        <v>26</v>
      </c>
      <c r="AG17" s="38" t="s">
        <v>27</v>
      </c>
    </row>
    <row r="18" spans="1:35" s="4" customFormat="1">
      <c r="A18" s="13">
        <f t="shared" si="0"/>
        <v>16</v>
      </c>
      <c r="B18" s="5" t="s">
        <v>1882</v>
      </c>
      <c r="C18" s="6" t="s">
        <v>5983</v>
      </c>
      <c r="D18" s="6" t="s">
        <v>5984</v>
      </c>
      <c r="E18" s="6" t="s">
        <v>3</v>
      </c>
      <c r="F18" s="6" t="s">
        <v>809</v>
      </c>
      <c r="G18" s="6" t="s">
        <v>117</v>
      </c>
      <c r="H18" s="6" t="s">
        <v>5985</v>
      </c>
      <c r="I18" s="6" t="s">
        <v>7</v>
      </c>
      <c r="J18" s="6" t="s">
        <v>33</v>
      </c>
      <c r="K18" s="6" t="s">
        <v>5986</v>
      </c>
      <c r="L18" s="6" t="s">
        <v>5987</v>
      </c>
      <c r="M18" s="6" t="s">
        <v>5988</v>
      </c>
      <c r="N18" s="6" t="s">
        <v>5989</v>
      </c>
      <c r="O18" s="7" t="s">
        <v>5990</v>
      </c>
      <c r="P18" s="6" t="s">
        <v>5991</v>
      </c>
      <c r="Q18" s="6">
        <f>92-91-5594070</f>
        <v>-5594069</v>
      </c>
      <c r="R18" s="6">
        <f>92-91-5594070</f>
        <v>-5594069</v>
      </c>
      <c r="S18" s="6" t="s">
        <v>5992</v>
      </c>
      <c r="T18" s="6" t="s">
        <v>5993</v>
      </c>
      <c r="U18" s="6" t="s">
        <v>5994</v>
      </c>
      <c r="V18" s="6" t="s">
        <v>18</v>
      </c>
      <c r="W18" s="6" t="s">
        <v>19</v>
      </c>
      <c r="X18" s="6" t="s">
        <v>5995</v>
      </c>
      <c r="Y18" s="6" t="s">
        <v>5996</v>
      </c>
      <c r="Z18" s="6">
        <f>92-3455105154</f>
        <v>-3455105062</v>
      </c>
      <c r="AA18" s="6">
        <f>92-51-5738620</f>
        <v>-5738579</v>
      </c>
      <c r="AB18" s="6" t="s">
        <v>5997</v>
      </c>
      <c r="AC18" s="6" t="s">
        <v>5998</v>
      </c>
      <c r="AD18" s="6" t="s">
        <v>5999</v>
      </c>
      <c r="AE18" s="6" t="s">
        <v>6000</v>
      </c>
      <c r="AF18" s="6" t="s">
        <v>26</v>
      </c>
      <c r="AG18" s="6" t="s">
        <v>27</v>
      </c>
    </row>
    <row r="19" spans="1:35" s="84" customFormat="1">
      <c r="A19" s="13">
        <f t="shared" si="0"/>
        <v>17</v>
      </c>
      <c r="B19" s="5" t="s">
        <v>1882</v>
      </c>
      <c r="C19" s="38" t="s">
        <v>2894</v>
      </c>
      <c r="D19" s="38" t="s">
        <v>2894</v>
      </c>
      <c r="E19" s="38" t="s">
        <v>3</v>
      </c>
      <c r="F19" s="38" t="s">
        <v>139</v>
      </c>
      <c r="G19" s="38" t="s">
        <v>117</v>
      </c>
      <c r="H19" s="38" t="s">
        <v>2895</v>
      </c>
      <c r="I19" s="38" t="s">
        <v>7</v>
      </c>
      <c r="J19" s="38" t="s">
        <v>33</v>
      </c>
      <c r="K19" s="38" t="s">
        <v>2896</v>
      </c>
      <c r="L19" s="38" t="s">
        <v>2897</v>
      </c>
      <c r="M19" s="38" t="s">
        <v>2898</v>
      </c>
      <c r="N19" s="38" t="s">
        <v>2899</v>
      </c>
      <c r="O19" s="38" t="s">
        <v>421</v>
      </c>
      <c r="P19" s="38" t="s">
        <v>2900</v>
      </c>
      <c r="Q19" s="6">
        <v>918572226788</v>
      </c>
      <c r="R19" s="6">
        <v>918572230804</v>
      </c>
      <c r="S19" s="38" t="s">
        <v>2901</v>
      </c>
      <c r="T19" s="38" t="s">
        <v>2902</v>
      </c>
      <c r="U19" s="38" t="s">
        <v>2903</v>
      </c>
      <c r="V19" s="38" t="s">
        <v>66</v>
      </c>
      <c r="W19" s="38" t="s">
        <v>193</v>
      </c>
      <c r="X19" s="38" t="s">
        <v>2904</v>
      </c>
      <c r="Y19" s="38" t="s">
        <v>2900</v>
      </c>
      <c r="Z19" s="38">
        <v>919949060038</v>
      </c>
      <c r="AA19" s="38">
        <v>918572230804</v>
      </c>
      <c r="AB19" s="38" t="s">
        <v>2905</v>
      </c>
      <c r="AC19" s="38" t="s">
        <v>2906</v>
      </c>
      <c r="AD19" s="38" t="s">
        <v>2907</v>
      </c>
      <c r="AE19" s="38" t="s">
        <v>2908</v>
      </c>
      <c r="AF19" s="38" t="s">
        <v>135</v>
      </c>
      <c r="AG19" s="38" t="s">
        <v>27</v>
      </c>
    </row>
    <row r="20" spans="1:35" s="4" customFormat="1">
      <c r="A20" s="13">
        <f t="shared" si="0"/>
        <v>18</v>
      </c>
      <c r="B20" s="5" t="s">
        <v>1882</v>
      </c>
      <c r="C20" s="6" t="s">
        <v>6518</v>
      </c>
      <c r="D20" s="6" t="s">
        <v>6519</v>
      </c>
      <c r="E20" s="6" t="s">
        <v>3</v>
      </c>
      <c r="F20" s="6" t="s">
        <v>139</v>
      </c>
      <c r="G20" s="6" t="s">
        <v>5</v>
      </c>
      <c r="H20" s="6" t="s">
        <v>6520</v>
      </c>
      <c r="I20" s="6" t="s">
        <v>7</v>
      </c>
      <c r="J20" s="6" t="s">
        <v>33</v>
      </c>
      <c r="K20" s="6" t="s">
        <v>6507</v>
      </c>
      <c r="L20" s="6" t="s">
        <v>6521</v>
      </c>
      <c r="M20" s="6" t="s">
        <v>6522</v>
      </c>
      <c r="N20" s="6" t="s">
        <v>6523</v>
      </c>
      <c r="O20" s="7" t="s">
        <v>6524</v>
      </c>
      <c r="P20" s="6" t="s">
        <v>6525</v>
      </c>
      <c r="Q20" s="6" t="s">
        <v>6526</v>
      </c>
      <c r="R20" s="6" t="s">
        <v>6527</v>
      </c>
      <c r="S20" s="6" t="s">
        <v>6528</v>
      </c>
      <c r="T20" s="6" t="s">
        <v>6529</v>
      </c>
      <c r="U20" s="6" t="s">
        <v>6530</v>
      </c>
      <c r="V20" s="6" t="s">
        <v>66</v>
      </c>
      <c r="W20" s="6" t="s">
        <v>19</v>
      </c>
      <c r="X20" s="6" t="s">
        <v>6523</v>
      </c>
      <c r="Y20" s="6" t="s">
        <v>6525</v>
      </c>
      <c r="Z20" s="6" t="s">
        <v>6527</v>
      </c>
      <c r="AA20" s="6" t="s">
        <v>421</v>
      </c>
      <c r="AB20" s="6" t="s">
        <v>6531</v>
      </c>
      <c r="AC20" s="6" t="s">
        <v>6532</v>
      </c>
      <c r="AD20" s="6" t="s">
        <v>6533</v>
      </c>
      <c r="AE20" s="6" t="s">
        <v>6534</v>
      </c>
      <c r="AF20" s="6" t="s">
        <v>26</v>
      </c>
      <c r="AG20" s="6" t="s">
        <v>27</v>
      </c>
    </row>
    <row r="21" spans="1:35" s="77" customFormat="1" ht="21">
      <c r="A21" s="132" t="s">
        <v>5904</v>
      </c>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row>
    <row r="22" spans="1:35" s="57" customFormat="1">
      <c r="A22" s="13">
        <v>1</v>
      </c>
      <c r="B22" s="5" t="s">
        <v>1352</v>
      </c>
      <c r="C22" s="6" t="s">
        <v>3619</v>
      </c>
      <c r="D22" s="6" t="s">
        <v>3620</v>
      </c>
      <c r="E22" s="6" t="s">
        <v>3</v>
      </c>
      <c r="F22" s="6" t="s">
        <v>3621</v>
      </c>
      <c r="G22" s="6" t="s">
        <v>5</v>
      </c>
      <c r="H22" s="6" t="s">
        <v>3622</v>
      </c>
      <c r="I22" s="6" t="s">
        <v>7</v>
      </c>
      <c r="J22" s="6" t="s">
        <v>3623</v>
      </c>
      <c r="K22" s="6" t="s">
        <v>3624</v>
      </c>
      <c r="L22" s="6" t="s">
        <v>3625</v>
      </c>
      <c r="M22" s="6" t="s">
        <v>3626</v>
      </c>
      <c r="N22" s="6" t="s">
        <v>3627</v>
      </c>
      <c r="O22" s="6" t="s">
        <v>3628</v>
      </c>
      <c r="P22" s="6" t="s">
        <v>3629</v>
      </c>
      <c r="Q22" s="6">
        <v>312239750</v>
      </c>
      <c r="R22" s="6">
        <v>94314870658</v>
      </c>
      <c r="S22" s="6" t="s">
        <v>3630</v>
      </c>
      <c r="T22" s="6" t="s">
        <v>3631</v>
      </c>
      <c r="U22" s="6" t="s">
        <v>3632</v>
      </c>
      <c r="V22" s="6" t="s">
        <v>66</v>
      </c>
      <c r="W22" s="6" t="s">
        <v>19</v>
      </c>
      <c r="X22" s="6" t="s">
        <v>3633</v>
      </c>
      <c r="Y22" s="6" t="s">
        <v>3634</v>
      </c>
      <c r="Z22" s="6">
        <v>94312251974</v>
      </c>
      <c r="AA22" s="6" t="s">
        <v>585</v>
      </c>
      <c r="AB22" s="6" t="s">
        <v>3635</v>
      </c>
      <c r="AC22" s="6" t="s">
        <v>3636</v>
      </c>
      <c r="AD22" s="6" t="s">
        <v>3637</v>
      </c>
      <c r="AE22" s="6" t="s">
        <v>3638</v>
      </c>
      <c r="AF22" s="6" t="s">
        <v>26</v>
      </c>
      <c r="AG22" s="6" t="s">
        <v>27</v>
      </c>
    </row>
    <row r="23" spans="1:35" s="57" customFormat="1">
      <c r="A23" s="13">
        <f>1+A22</f>
        <v>2</v>
      </c>
      <c r="B23" s="85" t="s">
        <v>1352</v>
      </c>
      <c r="C23" s="86" t="s">
        <v>6779</v>
      </c>
      <c r="D23" s="86" t="s">
        <v>6780</v>
      </c>
      <c r="E23" s="86" t="s">
        <v>6781</v>
      </c>
      <c r="F23" s="86" t="s">
        <v>1651</v>
      </c>
      <c r="G23" s="86" t="s">
        <v>6782</v>
      </c>
      <c r="H23" s="86" t="s">
        <v>6783</v>
      </c>
      <c r="I23" s="86"/>
      <c r="J23" s="86" t="s">
        <v>601</v>
      </c>
      <c r="K23" s="86" t="s">
        <v>6784</v>
      </c>
      <c r="L23" s="86" t="s">
        <v>6785</v>
      </c>
      <c r="M23" s="86" t="s">
        <v>6786</v>
      </c>
      <c r="N23" s="86"/>
      <c r="O23" s="86" t="s">
        <v>6787</v>
      </c>
      <c r="P23" s="87" t="s">
        <v>5892</v>
      </c>
      <c r="Q23" s="88" t="s">
        <v>6788</v>
      </c>
      <c r="R23" s="86" t="s">
        <v>6789</v>
      </c>
      <c r="S23" s="86" t="s">
        <v>6790</v>
      </c>
      <c r="T23" s="86" t="s">
        <v>6791</v>
      </c>
      <c r="U23" s="86" t="s">
        <v>5891</v>
      </c>
      <c r="V23" s="86" t="s">
        <v>0</v>
      </c>
      <c r="W23" s="86" t="s">
        <v>6792</v>
      </c>
      <c r="X23" s="86" t="s">
        <v>6793</v>
      </c>
      <c r="Y23" s="89" t="s">
        <v>6794</v>
      </c>
      <c r="Z23" s="88" t="s">
        <v>6795</v>
      </c>
      <c r="AA23" s="86" t="s">
        <v>421</v>
      </c>
      <c r="AB23" s="86" t="s">
        <v>6796</v>
      </c>
      <c r="AC23" s="86" t="s">
        <v>6797</v>
      </c>
      <c r="AD23" s="86" t="s">
        <v>6798</v>
      </c>
      <c r="AE23" s="86" t="s">
        <v>6783</v>
      </c>
      <c r="AF23" s="86" t="s">
        <v>6799</v>
      </c>
      <c r="AG23" s="86" t="s">
        <v>26</v>
      </c>
      <c r="AH23" s="90"/>
      <c r="AI23" s="4"/>
    </row>
    <row r="24" spans="1:35" s="57" customFormat="1">
      <c r="A24" s="13">
        <f t="shared" ref="A24:A25" si="1">1+A23</f>
        <v>3</v>
      </c>
      <c r="B24" s="5" t="s">
        <v>1352</v>
      </c>
      <c r="C24" s="6" t="s">
        <v>1353</v>
      </c>
      <c r="D24" s="6" t="s">
        <v>1354</v>
      </c>
      <c r="E24" s="6" t="s">
        <v>3</v>
      </c>
      <c r="F24" s="6" t="s">
        <v>1355</v>
      </c>
      <c r="G24" s="6" t="s">
        <v>283</v>
      </c>
      <c r="H24" s="6" t="s">
        <v>1356</v>
      </c>
      <c r="I24" s="6" t="s">
        <v>266</v>
      </c>
      <c r="J24" s="6" t="s">
        <v>1357</v>
      </c>
      <c r="K24" s="6" t="s">
        <v>1358</v>
      </c>
      <c r="L24" s="6" t="s">
        <v>1359</v>
      </c>
      <c r="M24" s="6" t="s">
        <v>1360</v>
      </c>
      <c r="N24" s="6" t="s">
        <v>1361</v>
      </c>
      <c r="O24" s="7" t="s">
        <v>1362</v>
      </c>
      <c r="P24" s="6" t="s">
        <v>1363</v>
      </c>
      <c r="Q24" s="6">
        <v>9908265027</v>
      </c>
      <c r="R24" s="6">
        <v>8643225435</v>
      </c>
      <c r="S24" s="6" t="s">
        <v>1364</v>
      </c>
      <c r="T24" s="6" t="s">
        <v>1365</v>
      </c>
      <c r="U24" s="6" t="s">
        <v>1366</v>
      </c>
      <c r="V24" s="6" t="s">
        <v>18</v>
      </c>
      <c r="W24" s="6" t="s">
        <v>19</v>
      </c>
      <c r="X24" s="6" t="s">
        <v>1367</v>
      </c>
      <c r="Y24" s="6" t="s">
        <v>1363</v>
      </c>
      <c r="Z24" s="6">
        <v>9908265027</v>
      </c>
      <c r="AA24" s="6">
        <v>8643225435</v>
      </c>
      <c r="AB24" s="6" t="s">
        <v>1368</v>
      </c>
      <c r="AC24" s="6" t="s">
        <v>1369</v>
      </c>
      <c r="AD24" s="6" t="s">
        <v>1370</v>
      </c>
      <c r="AE24" s="6" t="s">
        <v>764</v>
      </c>
      <c r="AF24" s="6" t="s">
        <v>26</v>
      </c>
      <c r="AG24" s="6" t="s">
        <v>27</v>
      </c>
    </row>
    <row r="25" spans="1:35" s="57" customFormat="1">
      <c r="A25" s="13">
        <f t="shared" si="1"/>
        <v>4</v>
      </c>
      <c r="B25" s="5" t="s">
        <v>1352</v>
      </c>
      <c r="C25" s="6" t="s">
        <v>3970</v>
      </c>
      <c r="D25" s="6" t="s">
        <v>312</v>
      </c>
      <c r="E25" s="6" t="s">
        <v>51</v>
      </c>
      <c r="F25" s="6" t="s">
        <v>52</v>
      </c>
      <c r="G25" s="6" t="s">
        <v>5</v>
      </c>
      <c r="H25" s="6" t="s">
        <v>3971</v>
      </c>
      <c r="I25" s="6" t="s">
        <v>7</v>
      </c>
      <c r="J25" s="6" t="s">
        <v>33</v>
      </c>
      <c r="K25" s="6" t="s">
        <v>3972</v>
      </c>
      <c r="L25" s="6" t="s">
        <v>3973</v>
      </c>
      <c r="M25" s="6" t="s">
        <v>3974</v>
      </c>
      <c r="N25" s="6" t="s">
        <v>3975</v>
      </c>
      <c r="O25" s="7" t="s">
        <v>3976</v>
      </c>
      <c r="P25" s="6" t="s">
        <v>3977</v>
      </c>
      <c r="Q25" s="6" t="s">
        <v>3978</v>
      </c>
      <c r="R25" s="6">
        <v>6629352721</v>
      </c>
      <c r="S25" s="6" t="s">
        <v>3979</v>
      </c>
      <c r="T25" s="6" t="s">
        <v>3980</v>
      </c>
      <c r="U25" s="6" t="s">
        <v>3981</v>
      </c>
      <c r="V25" s="6" t="s">
        <v>66</v>
      </c>
      <c r="W25" s="6" t="s">
        <v>801</v>
      </c>
      <c r="X25" s="6" t="s">
        <v>3982</v>
      </c>
      <c r="Y25" s="6" t="s">
        <v>3983</v>
      </c>
      <c r="Z25" s="6">
        <v>819125725</v>
      </c>
      <c r="AA25" s="6">
        <v>29352721</v>
      </c>
      <c r="AB25" s="6" t="s">
        <v>3984</v>
      </c>
      <c r="AC25" s="6" t="s">
        <v>3985</v>
      </c>
      <c r="AD25" s="6" t="s">
        <v>3986</v>
      </c>
      <c r="AE25" s="6" t="s">
        <v>3987</v>
      </c>
      <c r="AF25" s="6" t="s">
        <v>26</v>
      </c>
      <c r="AG25" s="6" t="s">
        <v>27</v>
      </c>
    </row>
    <row r="26" spans="1:35" s="77" customFormat="1" ht="21">
      <c r="A26" s="132" t="s">
        <v>136</v>
      </c>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row>
    <row r="27" spans="1:35" s="60" customFormat="1" ht="30.75" thickBot="1">
      <c r="A27" s="21">
        <v>1</v>
      </c>
      <c r="B27" s="22" t="s">
        <v>136</v>
      </c>
      <c r="C27" s="23" t="s">
        <v>6946</v>
      </c>
      <c r="D27" s="23" t="s">
        <v>242</v>
      </c>
      <c r="E27" s="23" t="s">
        <v>51</v>
      </c>
      <c r="F27" s="23" t="s">
        <v>243</v>
      </c>
      <c r="G27" s="23" t="s">
        <v>244</v>
      </c>
      <c r="H27" s="23" t="s">
        <v>245</v>
      </c>
      <c r="I27" s="23" t="s">
        <v>246</v>
      </c>
      <c r="J27" s="23" t="s">
        <v>247</v>
      </c>
      <c r="K27" s="23" t="s">
        <v>247</v>
      </c>
      <c r="L27" s="23" t="s">
        <v>248</v>
      </c>
      <c r="M27" s="23" t="s">
        <v>249</v>
      </c>
      <c r="N27" s="23" t="s">
        <v>250</v>
      </c>
      <c r="O27" s="24" t="s">
        <v>251</v>
      </c>
      <c r="P27" s="23" t="s">
        <v>252</v>
      </c>
      <c r="Q27" s="23" t="s">
        <v>253</v>
      </c>
      <c r="R27" s="23" t="s">
        <v>254</v>
      </c>
      <c r="S27" s="23" t="s">
        <v>255</v>
      </c>
      <c r="T27" s="23" t="s">
        <v>256</v>
      </c>
      <c r="U27" s="23" t="s">
        <v>257</v>
      </c>
      <c r="V27" s="23" t="s">
        <v>66</v>
      </c>
      <c r="W27" s="23" t="s">
        <v>19</v>
      </c>
      <c r="X27" s="23" t="s">
        <v>258</v>
      </c>
      <c r="Y27" s="23" t="s">
        <v>259</v>
      </c>
      <c r="Z27" s="23" t="s">
        <v>253</v>
      </c>
      <c r="AA27" s="23" t="s">
        <v>254</v>
      </c>
      <c r="AB27" s="23" t="s">
        <v>260</v>
      </c>
      <c r="AC27" s="23" t="s">
        <v>247</v>
      </c>
      <c r="AD27" s="23" t="s">
        <v>261</v>
      </c>
      <c r="AE27" s="23" t="s">
        <v>262</v>
      </c>
      <c r="AF27" s="23" t="s">
        <v>26</v>
      </c>
      <c r="AG27" s="23" t="s">
        <v>27</v>
      </c>
    </row>
    <row r="28" spans="1:35" s="57" customFormat="1" ht="15.75" thickBot="1">
      <c r="A28" s="50">
        <f t="shared" ref="A28:A50" si="2">1+A27</f>
        <v>2</v>
      </c>
      <c r="B28" s="6" t="s">
        <v>136</v>
      </c>
      <c r="C28" s="6" t="s">
        <v>6848</v>
      </c>
      <c r="D28" s="6" t="s">
        <v>6849</v>
      </c>
      <c r="E28" s="6" t="s">
        <v>51</v>
      </c>
      <c r="F28" s="6" t="s">
        <v>52</v>
      </c>
      <c r="G28" s="6" t="s">
        <v>244</v>
      </c>
      <c r="H28" s="6" t="s">
        <v>6850</v>
      </c>
      <c r="I28" s="6" t="s">
        <v>246</v>
      </c>
      <c r="J28" s="6" t="s">
        <v>448</v>
      </c>
      <c r="K28" s="6" t="s">
        <v>6851</v>
      </c>
      <c r="L28" s="6" t="s">
        <v>6852</v>
      </c>
      <c r="M28" s="6" t="s">
        <v>6853</v>
      </c>
      <c r="N28" s="6" t="s">
        <v>6854</v>
      </c>
      <c r="O28" s="7" t="s">
        <v>6855</v>
      </c>
      <c r="P28" s="6" t="s">
        <v>6856</v>
      </c>
      <c r="Q28" s="6" t="s">
        <v>6857</v>
      </c>
      <c r="R28" s="6" t="s">
        <v>6858</v>
      </c>
      <c r="S28" s="6" t="s">
        <v>6859</v>
      </c>
      <c r="T28" s="6" t="s">
        <v>6860</v>
      </c>
      <c r="U28" s="6" t="s">
        <v>6861</v>
      </c>
      <c r="V28" s="6" t="s">
        <v>66</v>
      </c>
      <c r="W28" s="6" t="s">
        <v>19</v>
      </c>
      <c r="X28" s="6" t="s">
        <v>6862</v>
      </c>
      <c r="Y28" s="6" t="s">
        <v>6856</v>
      </c>
      <c r="Z28" s="6" t="s">
        <v>6857</v>
      </c>
      <c r="AA28" s="6" t="s">
        <v>6858</v>
      </c>
      <c r="AB28" s="6" t="s">
        <v>6863</v>
      </c>
      <c r="AC28" s="6" t="s">
        <v>6864</v>
      </c>
      <c r="AD28" s="6" t="s">
        <v>6865</v>
      </c>
      <c r="AE28" s="6" t="s">
        <v>6866</v>
      </c>
      <c r="AF28" s="6" t="s">
        <v>26</v>
      </c>
      <c r="AG28" s="6" t="s">
        <v>27</v>
      </c>
      <c r="AH28" s="92"/>
    </row>
    <row r="29" spans="1:35" s="62" customFormat="1">
      <c r="A29" s="50">
        <f t="shared" si="2"/>
        <v>3</v>
      </c>
      <c r="B29" s="93" t="s">
        <v>136</v>
      </c>
      <c r="C29" s="93" t="s">
        <v>6836</v>
      </c>
      <c r="D29" s="93" t="s">
        <v>6927</v>
      </c>
      <c r="E29" s="93" t="s">
        <v>3</v>
      </c>
      <c r="F29" s="93" t="s">
        <v>95</v>
      </c>
      <c r="G29" s="93" t="s">
        <v>5</v>
      </c>
      <c r="H29" s="93" t="s">
        <v>6928</v>
      </c>
      <c r="I29" s="93" t="s">
        <v>7</v>
      </c>
      <c r="J29" s="93" t="s">
        <v>601</v>
      </c>
      <c r="K29" s="93" t="s">
        <v>6929</v>
      </c>
      <c r="L29" s="93" t="s">
        <v>6930</v>
      </c>
      <c r="M29" s="93" t="s">
        <v>6931</v>
      </c>
      <c r="N29" s="93" t="s">
        <v>6932</v>
      </c>
      <c r="O29" s="93" t="s">
        <v>6933</v>
      </c>
      <c r="P29" s="94" t="s">
        <v>6934</v>
      </c>
      <c r="Q29" s="93" t="s">
        <v>6933</v>
      </c>
      <c r="R29" s="93" t="s">
        <v>6933</v>
      </c>
      <c r="S29" s="93" t="s">
        <v>6935</v>
      </c>
      <c r="T29" s="93" t="s">
        <v>6936</v>
      </c>
      <c r="U29" s="93" t="s">
        <v>6937</v>
      </c>
      <c r="V29" s="93" t="s">
        <v>18</v>
      </c>
      <c r="W29" s="93" t="s">
        <v>19</v>
      </c>
      <c r="X29" s="93" t="s">
        <v>6938</v>
      </c>
      <c r="Y29" s="93" t="s">
        <v>6939</v>
      </c>
      <c r="Z29" s="93" t="s">
        <v>6940</v>
      </c>
      <c r="AA29" s="93" t="s">
        <v>6933</v>
      </c>
      <c r="AB29" s="93" t="s">
        <v>6941</v>
      </c>
      <c r="AC29" s="93" t="s">
        <v>6942</v>
      </c>
      <c r="AD29" s="93" t="s">
        <v>6943</v>
      </c>
      <c r="AE29" s="93" t="s">
        <v>6944</v>
      </c>
      <c r="AF29" s="93" t="s">
        <v>26</v>
      </c>
      <c r="AG29" s="93" t="s">
        <v>27</v>
      </c>
    </row>
    <row r="30" spans="1:35" s="62" customFormat="1">
      <c r="A30" s="50">
        <f t="shared" si="2"/>
        <v>4</v>
      </c>
      <c r="B30" s="93" t="s">
        <v>136</v>
      </c>
      <c r="C30" s="93" t="s">
        <v>6838</v>
      </c>
      <c r="D30" s="93" t="s">
        <v>138</v>
      </c>
      <c r="E30" s="93" t="s">
        <v>3</v>
      </c>
      <c r="F30" s="93" t="s">
        <v>6915</v>
      </c>
      <c r="G30" s="93" t="s">
        <v>117</v>
      </c>
      <c r="H30" s="93" t="s">
        <v>140</v>
      </c>
      <c r="I30" s="93" t="s">
        <v>7</v>
      </c>
      <c r="J30" s="93" t="s">
        <v>33</v>
      </c>
      <c r="K30" s="93" t="s">
        <v>6916</v>
      </c>
      <c r="L30" s="93" t="s">
        <v>6917</v>
      </c>
      <c r="M30" s="93" t="s">
        <v>6918</v>
      </c>
      <c r="N30" s="93" t="s">
        <v>144</v>
      </c>
      <c r="O30" s="93" t="s">
        <v>6919</v>
      </c>
      <c r="P30" s="95" t="s">
        <v>146</v>
      </c>
      <c r="Q30" s="93" t="s">
        <v>147</v>
      </c>
      <c r="R30" s="93" t="s">
        <v>148</v>
      </c>
      <c r="S30" s="93" t="s">
        <v>6920</v>
      </c>
      <c r="T30" s="93" t="s">
        <v>6921</v>
      </c>
      <c r="U30" s="93" t="s">
        <v>151</v>
      </c>
      <c r="V30" s="93" t="s">
        <v>18</v>
      </c>
      <c r="W30" s="93" t="s">
        <v>19</v>
      </c>
      <c r="X30" s="93" t="s">
        <v>6922</v>
      </c>
      <c r="Y30" s="24" t="s">
        <v>153</v>
      </c>
      <c r="Z30" s="93" t="s">
        <v>6923</v>
      </c>
      <c r="AA30" s="93" t="s">
        <v>154</v>
      </c>
      <c r="AB30" s="93" t="s">
        <v>6924</v>
      </c>
      <c r="AC30" s="93" t="s">
        <v>6925</v>
      </c>
      <c r="AD30" s="93" t="s">
        <v>157</v>
      </c>
      <c r="AE30" s="93" t="s">
        <v>6926</v>
      </c>
      <c r="AF30" s="93" t="s">
        <v>26</v>
      </c>
      <c r="AG30" s="93" t="s">
        <v>27</v>
      </c>
      <c r="AH30" s="96"/>
    </row>
    <row r="31" spans="1:35" s="57" customFormat="1" ht="30">
      <c r="A31" s="25">
        <f t="shared" si="2"/>
        <v>5</v>
      </c>
      <c r="B31" s="10" t="s">
        <v>136</v>
      </c>
      <c r="C31" s="11" t="s">
        <v>6891</v>
      </c>
      <c r="D31" s="11" t="s">
        <v>4752</v>
      </c>
      <c r="E31" s="11" t="s">
        <v>5310</v>
      </c>
      <c r="F31" s="11" t="s">
        <v>139</v>
      </c>
      <c r="G31" s="11" t="s">
        <v>244</v>
      </c>
      <c r="H31" s="11" t="s">
        <v>5311</v>
      </c>
      <c r="I31" s="11" t="s">
        <v>246</v>
      </c>
      <c r="J31" s="11" t="s">
        <v>33</v>
      </c>
      <c r="K31" s="11" t="s">
        <v>5312</v>
      </c>
      <c r="L31" s="11" t="s">
        <v>5313</v>
      </c>
      <c r="M31" s="11" t="s">
        <v>5314</v>
      </c>
      <c r="N31" s="11" t="s">
        <v>5315</v>
      </c>
      <c r="O31" s="12" t="s">
        <v>5316</v>
      </c>
      <c r="P31" s="11" t="s">
        <v>5317</v>
      </c>
      <c r="Q31" s="11">
        <f>91 - 8974487095</f>
        <v>-8974487004</v>
      </c>
      <c r="R31" s="11">
        <f>91 - 8974487095</f>
        <v>-8974487004</v>
      </c>
      <c r="S31" s="11" t="s">
        <v>5318</v>
      </c>
      <c r="T31" s="11" t="s">
        <v>5319</v>
      </c>
      <c r="U31" s="11" t="s">
        <v>5320</v>
      </c>
      <c r="V31" s="11" t="s">
        <v>18</v>
      </c>
      <c r="W31" s="11" t="s">
        <v>19</v>
      </c>
      <c r="X31" s="11" t="s">
        <v>5321</v>
      </c>
      <c r="Y31" s="11" t="s">
        <v>5322</v>
      </c>
      <c r="Z31" s="11">
        <f>91 - 8974487095</f>
        <v>-8974487004</v>
      </c>
      <c r="AA31" s="11">
        <f>91 - 8974487095</f>
        <v>-8974487004</v>
      </c>
      <c r="AB31" s="11" t="s">
        <v>5323</v>
      </c>
      <c r="AC31" s="11" t="s">
        <v>336</v>
      </c>
      <c r="AD31" s="11" t="s">
        <v>5324</v>
      </c>
      <c r="AE31" s="11" t="s">
        <v>5325</v>
      </c>
      <c r="AF31" s="11" t="s">
        <v>26</v>
      </c>
      <c r="AG31" s="11" t="s">
        <v>27</v>
      </c>
    </row>
    <row r="32" spans="1:35" s="57" customFormat="1" ht="30">
      <c r="A32" s="25"/>
      <c r="B32" s="10" t="s">
        <v>136</v>
      </c>
      <c r="C32" s="11" t="s">
        <v>6892</v>
      </c>
      <c r="D32" s="11" t="s">
        <v>4752</v>
      </c>
      <c r="E32" s="11" t="s">
        <v>3</v>
      </c>
      <c r="F32" s="11" t="s">
        <v>139</v>
      </c>
      <c r="G32" s="11" t="s">
        <v>117</v>
      </c>
      <c r="H32" s="11" t="s">
        <v>4753</v>
      </c>
      <c r="I32" s="11" t="s">
        <v>7</v>
      </c>
      <c r="J32" s="11" t="s">
        <v>33</v>
      </c>
      <c r="K32" s="11" t="s">
        <v>4754</v>
      </c>
      <c r="L32" s="11" t="s">
        <v>4755</v>
      </c>
      <c r="M32" s="11" t="s">
        <v>4756</v>
      </c>
      <c r="N32" s="11" t="s">
        <v>4757</v>
      </c>
      <c r="O32" s="12" t="s">
        <v>4758</v>
      </c>
      <c r="P32" s="11" t="s">
        <v>4759</v>
      </c>
      <c r="Q32" s="11" t="s">
        <v>4760</v>
      </c>
      <c r="R32" s="11" t="s">
        <v>4760</v>
      </c>
      <c r="S32" s="11" t="s">
        <v>136</v>
      </c>
      <c r="T32" s="11" t="s">
        <v>136</v>
      </c>
      <c r="U32" s="11" t="s">
        <v>4761</v>
      </c>
      <c r="V32" s="11" t="s">
        <v>18</v>
      </c>
      <c r="W32" s="11" t="s">
        <v>19</v>
      </c>
      <c r="X32" s="11" t="s">
        <v>4762</v>
      </c>
      <c r="Y32" s="11" t="s">
        <v>4763</v>
      </c>
      <c r="Z32" s="11">
        <v>918974035893</v>
      </c>
      <c r="AA32" s="11">
        <v>918974035893</v>
      </c>
      <c r="AB32" s="11" t="s">
        <v>4764</v>
      </c>
      <c r="AC32" s="11" t="s">
        <v>4765</v>
      </c>
      <c r="AD32" s="11" t="s">
        <v>4766</v>
      </c>
      <c r="AE32" s="11" t="s">
        <v>4767</v>
      </c>
      <c r="AF32" s="11" t="s">
        <v>1517</v>
      </c>
      <c r="AG32" s="11" t="s">
        <v>27</v>
      </c>
    </row>
    <row r="33" spans="1:34" s="57" customFormat="1" ht="30">
      <c r="A33" s="13">
        <f>1+A31</f>
        <v>6</v>
      </c>
      <c r="B33" s="5" t="s">
        <v>136</v>
      </c>
      <c r="C33" s="6" t="s">
        <v>865</v>
      </c>
      <c r="D33" s="6" t="s">
        <v>866</v>
      </c>
      <c r="E33" s="6" t="s">
        <v>867</v>
      </c>
      <c r="F33" s="6" t="s">
        <v>868</v>
      </c>
      <c r="G33" s="6" t="s">
        <v>244</v>
      </c>
      <c r="H33" s="6" t="s">
        <v>869</v>
      </c>
      <c r="I33" s="6" t="s">
        <v>715</v>
      </c>
      <c r="J33" s="6" t="s">
        <v>33</v>
      </c>
      <c r="K33" s="6" t="s">
        <v>870</v>
      </c>
      <c r="L33" s="6" t="s">
        <v>871</v>
      </c>
      <c r="M33" s="6" t="s">
        <v>872</v>
      </c>
      <c r="N33" s="6" t="s">
        <v>873</v>
      </c>
      <c r="O33" s="7" t="s">
        <v>874</v>
      </c>
      <c r="P33" s="6" t="s">
        <v>875</v>
      </c>
      <c r="Q33" s="6">
        <v>6478839088</v>
      </c>
      <c r="R33" s="6">
        <v>6478839088</v>
      </c>
      <c r="S33" s="6" t="s">
        <v>876</v>
      </c>
      <c r="T33" s="6" t="s">
        <v>877</v>
      </c>
      <c r="U33" s="6" t="s">
        <v>878</v>
      </c>
      <c r="V33" s="6" t="s">
        <v>66</v>
      </c>
      <c r="W33" s="6" t="s">
        <v>19</v>
      </c>
      <c r="X33" s="6" t="s">
        <v>873</v>
      </c>
      <c r="Y33" s="6" t="s">
        <v>875</v>
      </c>
      <c r="Z33" s="6">
        <v>64272991535</v>
      </c>
      <c r="AA33" s="6">
        <v>6478839088</v>
      </c>
      <c r="AB33" s="6" t="s">
        <v>879</v>
      </c>
      <c r="AC33" s="6" t="s">
        <v>880</v>
      </c>
      <c r="AD33" s="6" t="s">
        <v>869</v>
      </c>
      <c r="AE33" s="6" t="s">
        <v>881</v>
      </c>
      <c r="AF33" s="6" t="s">
        <v>135</v>
      </c>
      <c r="AG33" s="6" t="s">
        <v>27</v>
      </c>
    </row>
    <row r="34" spans="1:34" s="57" customFormat="1" ht="30">
      <c r="A34" s="13">
        <f t="shared" si="2"/>
        <v>7</v>
      </c>
      <c r="B34" s="5" t="s">
        <v>136</v>
      </c>
      <c r="C34" s="6" t="s">
        <v>1784</v>
      </c>
      <c r="D34" s="6" t="s">
        <v>1785</v>
      </c>
      <c r="E34" s="6" t="s">
        <v>3</v>
      </c>
      <c r="F34" s="6" t="s">
        <v>139</v>
      </c>
      <c r="G34" s="6" t="s">
        <v>117</v>
      </c>
      <c r="H34" s="6" t="s">
        <v>1786</v>
      </c>
      <c r="I34" s="6" t="s">
        <v>7</v>
      </c>
      <c r="J34" s="6" t="s">
        <v>33</v>
      </c>
      <c r="K34" s="6" t="s">
        <v>205</v>
      </c>
      <c r="L34" s="6" t="s">
        <v>1787</v>
      </c>
      <c r="M34" s="6" t="s">
        <v>1788</v>
      </c>
      <c r="N34" s="6" t="s">
        <v>1789</v>
      </c>
      <c r="O34" s="7" t="s">
        <v>1790</v>
      </c>
      <c r="P34" s="6" t="s">
        <v>1791</v>
      </c>
      <c r="Q34" s="6" t="s">
        <v>1792</v>
      </c>
      <c r="R34" s="6" t="s">
        <v>1792</v>
      </c>
      <c r="S34" s="6" t="s">
        <v>1793</v>
      </c>
      <c r="T34" s="6" t="s">
        <v>1794</v>
      </c>
      <c r="U34" s="6" t="s">
        <v>1795</v>
      </c>
      <c r="V34" s="6" t="s">
        <v>66</v>
      </c>
      <c r="W34" s="6" t="s">
        <v>19</v>
      </c>
      <c r="X34" s="6" t="s">
        <v>1796</v>
      </c>
      <c r="Y34" s="6" t="s">
        <v>1797</v>
      </c>
      <c r="Z34" s="6" t="s">
        <v>1798</v>
      </c>
      <c r="AA34" s="6" t="s">
        <v>205</v>
      </c>
      <c r="AB34" s="6" t="s">
        <v>1799</v>
      </c>
      <c r="AC34" s="6" t="s">
        <v>1800</v>
      </c>
      <c r="AD34" s="6" t="s">
        <v>1801</v>
      </c>
      <c r="AE34" s="6" t="s">
        <v>1802</v>
      </c>
      <c r="AF34" s="6" t="s">
        <v>135</v>
      </c>
      <c r="AG34" s="6" t="s">
        <v>27</v>
      </c>
    </row>
    <row r="35" spans="1:34" s="60" customFormat="1" ht="30">
      <c r="A35" s="21">
        <f t="shared" si="2"/>
        <v>8</v>
      </c>
      <c r="B35" s="22" t="s">
        <v>136</v>
      </c>
      <c r="C35" s="23" t="s">
        <v>6947</v>
      </c>
      <c r="D35" s="23" t="s">
        <v>282</v>
      </c>
      <c r="E35" s="23" t="s">
        <v>51</v>
      </c>
      <c r="F35" s="23" t="s">
        <v>243</v>
      </c>
      <c r="G35" s="23" t="s">
        <v>283</v>
      </c>
      <c r="H35" s="23" t="s">
        <v>284</v>
      </c>
      <c r="I35" s="23" t="s">
        <v>266</v>
      </c>
      <c r="J35" s="23" t="s">
        <v>262</v>
      </c>
      <c r="K35" s="23" t="s">
        <v>262</v>
      </c>
      <c r="L35" s="23" t="s">
        <v>285</v>
      </c>
      <c r="M35" s="23" t="s">
        <v>286</v>
      </c>
      <c r="N35" s="23" t="s">
        <v>250</v>
      </c>
      <c r="O35" s="24" t="s">
        <v>287</v>
      </c>
      <c r="P35" s="23" t="s">
        <v>288</v>
      </c>
      <c r="Q35" s="23" t="s">
        <v>253</v>
      </c>
      <c r="R35" s="23" t="s">
        <v>254</v>
      </c>
      <c r="S35" s="23" t="s">
        <v>289</v>
      </c>
      <c r="T35" s="23" t="s">
        <v>290</v>
      </c>
      <c r="U35" s="23" t="s">
        <v>257</v>
      </c>
      <c r="V35" s="23" t="s">
        <v>66</v>
      </c>
      <c r="W35" s="23" t="s">
        <v>19</v>
      </c>
      <c r="X35" s="23" t="s">
        <v>258</v>
      </c>
      <c r="Y35" s="23" t="s">
        <v>259</v>
      </c>
      <c r="Z35" s="23" t="s">
        <v>253</v>
      </c>
      <c r="AA35" s="23" t="s">
        <v>254</v>
      </c>
      <c r="AB35" s="23" t="s">
        <v>291</v>
      </c>
      <c r="AC35" s="23" t="s">
        <v>262</v>
      </c>
      <c r="AD35" s="23" t="s">
        <v>292</v>
      </c>
      <c r="AE35" s="23" t="s">
        <v>262</v>
      </c>
      <c r="AF35" s="23" t="s">
        <v>26</v>
      </c>
      <c r="AG35" s="23" t="s">
        <v>27</v>
      </c>
    </row>
    <row r="36" spans="1:34" s="57" customFormat="1" ht="30">
      <c r="A36" s="13">
        <f t="shared" si="2"/>
        <v>9</v>
      </c>
      <c r="B36" s="5" t="s">
        <v>136</v>
      </c>
      <c r="C36" s="6" t="s">
        <v>976</v>
      </c>
      <c r="D36" s="6" t="s">
        <v>977</v>
      </c>
      <c r="E36" s="6" t="s">
        <v>3</v>
      </c>
      <c r="F36" s="6" t="s">
        <v>4</v>
      </c>
      <c r="G36" s="6" t="s">
        <v>5</v>
      </c>
      <c r="H36" s="6" t="s">
        <v>483</v>
      </c>
      <c r="I36" s="6" t="s">
        <v>7</v>
      </c>
      <c r="J36" s="6" t="s">
        <v>33</v>
      </c>
      <c r="K36" s="6" t="s">
        <v>978</v>
      </c>
      <c r="L36" s="6" t="s">
        <v>979</v>
      </c>
      <c r="M36" s="6" t="s">
        <v>980</v>
      </c>
      <c r="N36" s="6" t="s">
        <v>981</v>
      </c>
      <c r="O36" s="7" t="s">
        <v>982</v>
      </c>
      <c r="P36" s="6" t="s">
        <v>983</v>
      </c>
      <c r="Q36" s="6" t="s">
        <v>984</v>
      </c>
      <c r="R36" s="6">
        <v>88028190801</v>
      </c>
      <c r="S36" s="6" t="s">
        <v>985</v>
      </c>
      <c r="T36" s="6" t="s">
        <v>986</v>
      </c>
      <c r="U36" s="6" t="s">
        <v>987</v>
      </c>
      <c r="V36" s="6" t="s">
        <v>18</v>
      </c>
      <c r="W36" s="6" t="s">
        <v>19</v>
      </c>
      <c r="X36" s="6" t="s">
        <v>981</v>
      </c>
      <c r="Y36" s="6" t="s">
        <v>988</v>
      </c>
      <c r="Z36" s="6" t="s">
        <v>984</v>
      </c>
      <c r="AA36" s="6" t="s">
        <v>984</v>
      </c>
      <c r="AB36" s="6" t="s">
        <v>989</v>
      </c>
      <c r="AC36" s="6" t="s">
        <v>990</v>
      </c>
      <c r="AD36" s="6" t="s">
        <v>991</v>
      </c>
      <c r="AE36" s="6" t="s">
        <v>992</v>
      </c>
      <c r="AF36" s="6" t="s">
        <v>26</v>
      </c>
      <c r="AG36" s="6" t="s">
        <v>27</v>
      </c>
    </row>
    <row r="37" spans="1:34" s="57" customFormat="1" ht="30">
      <c r="A37" s="13">
        <f t="shared" si="2"/>
        <v>10</v>
      </c>
      <c r="B37" s="5" t="s">
        <v>136</v>
      </c>
      <c r="C37" s="6" t="s">
        <v>5590</v>
      </c>
      <c r="D37" s="6" t="s">
        <v>5591</v>
      </c>
      <c r="E37" s="6" t="s">
        <v>1590</v>
      </c>
      <c r="F37" s="6" t="s">
        <v>95</v>
      </c>
      <c r="G37" s="6" t="s">
        <v>5</v>
      </c>
      <c r="H37" s="6" t="s">
        <v>5592</v>
      </c>
      <c r="I37" s="6" t="s">
        <v>7</v>
      </c>
      <c r="J37" s="6" t="s">
        <v>33</v>
      </c>
      <c r="K37" s="6" t="s">
        <v>5593</v>
      </c>
      <c r="L37" s="6" t="s">
        <v>5594</v>
      </c>
      <c r="M37" s="6" t="s">
        <v>5595</v>
      </c>
      <c r="N37" s="6" t="s">
        <v>5596</v>
      </c>
      <c r="O37" s="7" t="s">
        <v>5597</v>
      </c>
      <c r="P37" s="6" t="s">
        <v>5598</v>
      </c>
      <c r="Q37" s="6" t="s">
        <v>2408</v>
      </c>
      <c r="R37" s="6" t="s">
        <v>5599</v>
      </c>
      <c r="S37" s="6" t="s">
        <v>5600</v>
      </c>
      <c r="T37" s="6" t="s">
        <v>5601</v>
      </c>
      <c r="U37" s="6" t="s">
        <v>5602</v>
      </c>
      <c r="V37" s="6" t="s">
        <v>66</v>
      </c>
      <c r="W37" s="6" t="s">
        <v>19</v>
      </c>
      <c r="X37" s="6" t="s">
        <v>5603</v>
      </c>
      <c r="Y37" s="6" t="s">
        <v>5604</v>
      </c>
      <c r="Z37" s="6" t="s">
        <v>2408</v>
      </c>
      <c r="AA37" s="6" t="s">
        <v>2408</v>
      </c>
      <c r="AB37" s="6" t="s">
        <v>5605</v>
      </c>
      <c r="AC37" s="6" t="s">
        <v>2502</v>
      </c>
      <c r="AD37" s="6" t="s">
        <v>5606</v>
      </c>
      <c r="AE37" s="6" t="s">
        <v>5607</v>
      </c>
      <c r="AF37" s="6" t="s">
        <v>26</v>
      </c>
      <c r="AG37" s="6" t="s">
        <v>27</v>
      </c>
    </row>
    <row r="38" spans="1:34" s="57" customFormat="1" ht="30">
      <c r="A38" s="13">
        <f t="shared" si="2"/>
        <v>11</v>
      </c>
      <c r="B38" s="5" t="s">
        <v>136</v>
      </c>
      <c r="C38" s="6" t="s">
        <v>179</v>
      </c>
      <c r="D38" s="6" t="s">
        <v>180</v>
      </c>
      <c r="E38" s="6" t="s">
        <v>3</v>
      </c>
      <c r="F38" s="6" t="s">
        <v>95</v>
      </c>
      <c r="G38" s="6" t="s">
        <v>5</v>
      </c>
      <c r="H38" s="6" t="s">
        <v>181</v>
      </c>
      <c r="I38" s="6" t="s">
        <v>7</v>
      </c>
      <c r="J38" s="6" t="s">
        <v>54</v>
      </c>
      <c r="K38" s="6" t="s">
        <v>182</v>
      </c>
      <c r="L38" s="6" t="s">
        <v>183</v>
      </c>
      <c r="M38" s="6" t="s">
        <v>184</v>
      </c>
      <c r="N38" s="6" t="s">
        <v>185</v>
      </c>
      <c r="O38" s="7" t="s">
        <v>186</v>
      </c>
      <c r="P38" s="6" t="s">
        <v>187</v>
      </c>
      <c r="Q38" s="6" t="s">
        <v>188</v>
      </c>
      <c r="R38" s="6" t="s">
        <v>189</v>
      </c>
      <c r="S38" s="6" t="s">
        <v>190</v>
      </c>
      <c r="T38" s="6" t="s">
        <v>191</v>
      </c>
      <c r="U38" s="6" t="s">
        <v>192</v>
      </c>
      <c r="V38" s="6" t="s">
        <v>18</v>
      </c>
      <c r="W38" s="6" t="s">
        <v>193</v>
      </c>
      <c r="X38" s="6" t="s">
        <v>194</v>
      </c>
      <c r="Y38" s="6" t="s">
        <v>195</v>
      </c>
      <c r="Z38" s="6" t="s">
        <v>196</v>
      </c>
      <c r="AA38" s="6" t="s">
        <v>189</v>
      </c>
      <c r="AB38" s="6" t="s">
        <v>197</v>
      </c>
      <c r="AC38" s="6" t="s">
        <v>198</v>
      </c>
      <c r="AD38" s="6" t="s">
        <v>181</v>
      </c>
      <c r="AE38" s="6" t="s">
        <v>199</v>
      </c>
      <c r="AF38" s="6" t="s">
        <v>26</v>
      </c>
      <c r="AG38" s="6" t="s">
        <v>27</v>
      </c>
    </row>
    <row r="39" spans="1:34" s="57" customFormat="1" ht="30">
      <c r="A39" s="13">
        <f t="shared" si="2"/>
        <v>12</v>
      </c>
      <c r="B39" s="14" t="s">
        <v>136</v>
      </c>
      <c r="C39" s="34" t="s">
        <v>1964</v>
      </c>
      <c r="D39" s="34" t="s">
        <v>1965</v>
      </c>
      <c r="E39" s="6" t="s">
        <v>3</v>
      </c>
      <c r="F39" s="34" t="s">
        <v>95</v>
      </c>
      <c r="G39" s="34" t="s">
        <v>5</v>
      </c>
      <c r="H39" s="34" t="s">
        <v>1966</v>
      </c>
      <c r="I39" s="34" t="s">
        <v>7</v>
      </c>
      <c r="J39" s="34" t="s">
        <v>1967</v>
      </c>
      <c r="K39" s="34" t="s">
        <v>1968</v>
      </c>
      <c r="L39" s="34" t="s">
        <v>1969</v>
      </c>
      <c r="M39" s="34" t="s">
        <v>1970</v>
      </c>
      <c r="N39" s="34" t="s">
        <v>1971</v>
      </c>
      <c r="O39" s="35" t="s">
        <v>1972</v>
      </c>
      <c r="P39" s="34" t="s">
        <v>1973</v>
      </c>
      <c r="Q39" s="34" t="s">
        <v>1974</v>
      </c>
      <c r="R39" s="34" t="s">
        <v>1974</v>
      </c>
      <c r="S39" s="34" t="s">
        <v>1975</v>
      </c>
      <c r="T39" s="34" t="s">
        <v>1976</v>
      </c>
      <c r="U39" s="34" t="s">
        <v>1977</v>
      </c>
      <c r="V39" s="34" t="s">
        <v>18</v>
      </c>
      <c r="W39" s="34" t="s">
        <v>19</v>
      </c>
      <c r="X39" s="34" t="s">
        <v>1978</v>
      </c>
      <c r="Y39" s="34" t="s">
        <v>1979</v>
      </c>
      <c r="Z39" s="34" t="s">
        <v>1980</v>
      </c>
      <c r="AA39" s="34" t="s">
        <v>1974</v>
      </c>
      <c r="AB39" s="34" t="s">
        <v>1981</v>
      </c>
      <c r="AC39" s="34" t="s">
        <v>1982</v>
      </c>
      <c r="AD39" s="34" t="s">
        <v>1983</v>
      </c>
      <c r="AE39" s="34" t="s">
        <v>1984</v>
      </c>
      <c r="AF39" s="34" t="s">
        <v>26</v>
      </c>
      <c r="AG39" s="34" t="s">
        <v>27</v>
      </c>
    </row>
    <row r="40" spans="1:34" s="57" customFormat="1" ht="30">
      <c r="A40" s="13">
        <f t="shared" si="2"/>
        <v>13</v>
      </c>
      <c r="B40" s="5" t="s">
        <v>136</v>
      </c>
      <c r="C40" s="6" t="s">
        <v>2392</v>
      </c>
      <c r="D40" s="6" t="s">
        <v>2393</v>
      </c>
      <c r="E40" s="6" t="s">
        <v>3</v>
      </c>
      <c r="F40" s="6" t="s">
        <v>95</v>
      </c>
      <c r="G40" s="6" t="s">
        <v>5</v>
      </c>
      <c r="H40" s="6" t="s">
        <v>2394</v>
      </c>
      <c r="I40" s="6" t="s">
        <v>7</v>
      </c>
      <c r="J40" s="6" t="s">
        <v>33</v>
      </c>
      <c r="K40" s="6" t="s">
        <v>2395</v>
      </c>
      <c r="L40" s="6" t="s">
        <v>2396</v>
      </c>
      <c r="M40" s="6" t="s">
        <v>2397</v>
      </c>
      <c r="N40" s="6" t="s">
        <v>2398</v>
      </c>
      <c r="O40" s="7" t="s">
        <v>2399</v>
      </c>
      <c r="P40" s="6" t="s">
        <v>2400</v>
      </c>
      <c r="Q40" s="6" t="s">
        <v>2401</v>
      </c>
      <c r="R40" s="6" t="s">
        <v>2401</v>
      </c>
      <c r="S40" s="6" t="s">
        <v>2402</v>
      </c>
      <c r="T40" s="6" t="s">
        <v>2403</v>
      </c>
      <c r="U40" s="6" t="s">
        <v>2404</v>
      </c>
      <c r="V40" s="6" t="s">
        <v>18</v>
      </c>
      <c r="W40" s="6" t="s">
        <v>19</v>
      </c>
      <c r="X40" s="6" t="s">
        <v>2405</v>
      </c>
      <c r="Y40" s="6" t="s">
        <v>2406</v>
      </c>
      <c r="Z40" s="6" t="s">
        <v>2407</v>
      </c>
      <c r="AA40" s="6" t="s">
        <v>2408</v>
      </c>
      <c r="AB40" s="6" t="s">
        <v>2409</v>
      </c>
      <c r="AC40" s="6" t="s">
        <v>2410</v>
      </c>
      <c r="AD40" s="6" t="s">
        <v>2411</v>
      </c>
      <c r="AE40" s="6" t="s">
        <v>2412</v>
      </c>
      <c r="AF40" s="6" t="s">
        <v>26</v>
      </c>
      <c r="AG40" s="6" t="s">
        <v>27</v>
      </c>
    </row>
    <row r="41" spans="1:34" s="57" customFormat="1" ht="30">
      <c r="A41" s="25">
        <f t="shared" si="2"/>
        <v>14</v>
      </c>
      <c r="B41" s="10" t="s">
        <v>136</v>
      </c>
      <c r="C41" s="11" t="s">
        <v>6893</v>
      </c>
      <c r="D41" s="11" t="s">
        <v>1985</v>
      </c>
      <c r="E41" s="11" t="s">
        <v>3</v>
      </c>
      <c r="F41" s="11" t="s">
        <v>95</v>
      </c>
      <c r="G41" s="11" t="s">
        <v>5</v>
      </c>
      <c r="H41" s="11" t="s">
        <v>1986</v>
      </c>
      <c r="I41" s="11" t="s">
        <v>7</v>
      </c>
      <c r="J41" s="11" t="s">
        <v>601</v>
      </c>
      <c r="K41" s="11" t="s">
        <v>1987</v>
      </c>
      <c r="L41" s="11" t="s">
        <v>1988</v>
      </c>
      <c r="M41" s="11" t="s">
        <v>1989</v>
      </c>
      <c r="N41" s="11" t="s">
        <v>1990</v>
      </c>
      <c r="O41" s="12" t="s">
        <v>1991</v>
      </c>
      <c r="P41" s="11" t="s">
        <v>1992</v>
      </c>
      <c r="Q41" s="11" t="s">
        <v>1993</v>
      </c>
      <c r="R41" s="11" t="s">
        <v>1994</v>
      </c>
      <c r="S41" s="11" t="s">
        <v>1995</v>
      </c>
      <c r="T41" s="11" t="s">
        <v>1996</v>
      </c>
      <c r="U41" s="11" t="s">
        <v>1997</v>
      </c>
      <c r="V41" s="11" t="s">
        <v>18</v>
      </c>
      <c r="W41" s="11" t="s">
        <v>19</v>
      </c>
      <c r="X41" s="11" t="s">
        <v>1998</v>
      </c>
      <c r="Y41" s="11" t="s">
        <v>1999</v>
      </c>
      <c r="Z41" s="11" t="s">
        <v>2000</v>
      </c>
      <c r="AA41" s="11" t="s">
        <v>1994</v>
      </c>
      <c r="AB41" s="11" t="s">
        <v>2001</v>
      </c>
      <c r="AC41" s="11" t="s">
        <v>2002</v>
      </c>
      <c r="AD41" s="11" t="s">
        <v>2003</v>
      </c>
      <c r="AE41" s="11" t="s">
        <v>2004</v>
      </c>
      <c r="AF41" s="11" t="s">
        <v>26</v>
      </c>
      <c r="AG41" s="11" t="s">
        <v>27</v>
      </c>
    </row>
    <row r="42" spans="1:34" s="2" customFormat="1" ht="30">
      <c r="A42" s="25"/>
      <c r="B42" s="10" t="s">
        <v>136</v>
      </c>
      <c r="C42" s="11" t="s">
        <v>6894</v>
      </c>
      <c r="D42" s="11" t="s">
        <v>1985</v>
      </c>
      <c r="E42" s="11" t="s">
        <v>3</v>
      </c>
      <c r="F42" s="11" t="s">
        <v>95</v>
      </c>
      <c r="G42" s="11" t="s">
        <v>5</v>
      </c>
      <c r="H42" s="11" t="s">
        <v>6264</v>
      </c>
      <c r="I42" s="11" t="s">
        <v>7</v>
      </c>
      <c r="J42" s="11" t="s">
        <v>33</v>
      </c>
      <c r="K42" s="11" t="s">
        <v>6265</v>
      </c>
      <c r="L42" s="11" t="s">
        <v>6266</v>
      </c>
      <c r="M42" s="11" t="s">
        <v>6267</v>
      </c>
      <c r="N42" s="11" t="s">
        <v>6268</v>
      </c>
      <c r="O42" s="12" t="s">
        <v>1991</v>
      </c>
      <c r="P42" s="11" t="s">
        <v>6269</v>
      </c>
      <c r="Q42" s="11" t="s">
        <v>6270</v>
      </c>
      <c r="R42" s="11" t="s">
        <v>6271</v>
      </c>
      <c r="S42" s="11" t="s">
        <v>6272</v>
      </c>
      <c r="T42" s="11" t="s">
        <v>6273</v>
      </c>
      <c r="U42" s="11" t="s">
        <v>6274</v>
      </c>
      <c r="V42" s="11" t="s">
        <v>18</v>
      </c>
      <c r="W42" s="11" t="s">
        <v>19</v>
      </c>
      <c r="X42" s="11" t="s">
        <v>6275</v>
      </c>
      <c r="Y42" s="11" t="s">
        <v>6276</v>
      </c>
      <c r="Z42" s="11">
        <f>977-9818952960</f>
        <v>-9818951983</v>
      </c>
      <c r="AA42" s="11" t="s">
        <v>6265</v>
      </c>
      <c r="AB42" s="11" t="s">
        <v>6277</v>
      </c>
      <c r="AC42" s="11" t="s">
        <v>6265</v>
      </c>
      <c r="AD42" s="11" t="s">
        <v>6264</v>
      </c>
      <c r="AE42" s="11" t="s">
        <v>6278</v>
      </c>
      <c r="AF42" s="11" t="s">
        <v>26</v>
      </c>
      <c r="AG42" s="11" t="s">
        <v>27</v>
      </c>
    </row>
    <row r="43" spans="1:34" s="57" customFormat="1" ht="30">
      <c r="A43" s="13">
        <f>1+A41</f>
        <v>15</v>
      </c>
      <c r="B43" s="5" t="s">
        <v>136</v>
      </c>
      <c r="C43" s="6" t="s">
        <v>405</v>
      </c>
      <c r="D43" s="6" t="s">
        <v>406</v>
      </c>
      <c r="E43" s="6" t="s">
        <v>51</v>
      </c>
      <c r="F43" s="6" t="s">
        <v>407</v>
      </c>
      <c r="G43" s="6" t="s">
        <v>117</v>
      </c>
      <c r="H43" s="6" t="s">
        <v>408</v>
      </c>
      <c r="I43" s="6" t="s">
        <v>266</v>
      </c>
      <c r="J43" s="6" t="s">
        <v>33</v>
      </c>
      <c r="K43" s="6" t="s">
        <v>409</v>
      </c>
      <c r="L43" s="6" t="s">
        <v>410</v>
      </c>
      <c r="M43" s="6" t="s">
        <v>411</v>
      </c>
      <c r="N43" s="6" t="s">
        <v>412</v>
      </c>
      <c r="O43" s="7" t="s">
        <v>413</v>
      </c>
      <c r="P43" s="6" t="s">
        <v>414</v>
      </c>
      <c r="Q43" s="6" t="s">
        <v>415</v>
      </c>
      <c r="R43" s="6" t="s">
        <v>415</v>
      </c>
      <c r="S43" s="6" t="s">
        <v>416</v>
      </c>
      <c r="T43" s="6" t="s">
        <v>417</v>
      </c>
      <c r="U43" s="6" t="s">
        <v>418</v>
      </c>
      <c r="V43" s="6" t="s">
        <v>18</v>
      </c>
      <c r="W43" s="6" t="s">
        <v>19</v>
      </c>
      <c r="X43" s="6" t="s">
        <v>419</v>
      </c>
      <c r="Y43" s="6" t="s">
        <v>420</v>
      </c>
      <c r="Z43" s="6">
        <v>60168286654</v>
      </c>
      <c r="AA43" s="6" t="s">
        <v>421</v>
      </c>
      <c r="AB43" s="6" t="s">
        <v>422</v>
      </c>
      <c r="AC43" s="6" t="s">
        <v>423</v>
      </c>
      <c r="AD43" s="6" t="s">
        <v>424</v>
      </c>
      <c r="AE43" s="6" t="s">
        <v>425</v>
      </c>
      <c r="AF43" s="6" t="s">
        <v>26</v>
      </c>
      <c r="AG43" s="6" t="s">
        <v>27</v>
      </c>
    </row>
    <row r="44" spans="1:34" s="57" customFormat="1" ht="30">
      <c r="A44" s="13">
        <v>16</v>
      </c>
      <c r="B44" s="5" t="s">
        <v>136</v>
      </c>
      <c r="C44" s="6" t="s">
        <v>1556</v>
      </c>
      <c r="D44" s="6" t="s">
        <v>1557</v>
      </c>
      <c r="E44" s="6" t="s">
        <v>51</v>
      </c>
      <c r="F44" s="6" t="s">
        <v>52</v>
      </c>
      <c r="G44" s="6" t="s">
        <v>117</v>
      </c>
      <c r="H44" s="6" t="s">
        <v>1558</v>
      </c>
      <c r="I44" s="6" t="s">
        <v>7</v>
      </c>
      <c r="J44" s="6" t="s">
        <v>33</v>
      </c>
      <c r="K44" s="6" t="s">
        <v>1559</v>
      </c>
      <c r="L44" s="6" t="s">
        <v>1560</v>
      </c>
      <c r="M44" s="6" t="s">
        <v>1561</v>
      </c>
      <c r="N44" s="6" t="s">
        <v>1562</v>
      </c>
      <c r="O44" s="6" t="s">
        <v>1563</v>
      </c>
      <c r="P44" s="6" t="s">
        <v>1564</v>
      </c>
      <c r="Q44" s="6" t="s">
        <v>421</v>
      </c>
      <c r="R44" s="6" t="s">
        <v>421</v>
      </c>
      <c r="S44" s="6" t="s">
        <v>1565</v>
      </c>
      <c r="T44" s="6" t="s">
        <v>1566</v>
      </c>
      <c r="U44" s="6" t="s">
        <v>1567</v>
      </c>
      <c r="V44" s="6" t="s">
        <v>66</v>
      </c>
      <c r="W44" s="6" t="s">
        <v>19</v>
      </c>
      <c r="X44" s="6" t="s">
        <v>1562</v>
      </c>
      <c r="Y44" s="6" t="s">
        <v>1564</v>
      </c>
      <c r="Z44" s="6">
        <f>668-8260-7203</f>
        <v>-14795</v>
      </c>
      <c r="AA44" s="6" t="s">
        <v>421</v>
      </c>
      <c r="AB44" s="6" t="s">
        <v>1568</v>
      </c>
      <c r="AC44" s="6" t="s">
        <v>1569</v>
      </c>
      <c r="AD44" s="6" t="s">
        <v>1570</v>
      </c>
      <c r="AE44" s="6" t="s">
        <v>1571</v>
      </c>
      <c r="AF44" s="6" t="s">
        <v>26</v>
      </c>
      <c r="AG44" s="6" t="s">
        <v>27</v>
      </c>
    </row>
    <row r="45" spans="1:34" s="57" customFormat="1" ht="30.75" thickBot="1">
      <c r="A45" s="13">
        <f t="shared" si="2"/>
        <v>17</v>
      </c>
      <c r="B45" s="5" t="s">
        <v>136</v>
      </c>
      <c r="C45" s="6" t="s">
        <v>311</v>
      </c>
      <c r="D45" s="6" t="s">
        <v>312</v>
      </c>
      <c r="E45" s="6" t="s">
        <v>3</v>
      </c>
      <c r="F45" s="6" t="s">
        <v>313</v>
      </c>
      <c r="G45" s="6" t="s">
        <v>5</v>
      </c>
      <c r="H45" s="6" t="s">
        <v>314</v>
      </c>
      <c r="I45" s="6" t="s">
        <v>7</v>
      </c>
      <c r="J45" s="6" t="s">
        <v>315</v>
      </c>
      <c r="K45" s="6" t="s">
        <v>316</v>
      </c>
      <c r="L45" s="6" t="s">
        <v>317</v>
      </c>
      <c r="M45" s="6" t="s">
        <v>318</v>
      </c>
      <c r="N45" s="6" t="s">
        <v>319</v>
      </c>
      <c r="O45" s="7" t="s">
        <v>320</v>
      </c>
      <c r="P45" s="6" t="s">
        <v>321</v>
      </c>
      <c r="Q45" s="6" t="s">
        <v>322</v>
      </c>
      <c r="R45" s="6" t="s">
        <v>323</v>
      </c>
      <c r="S45" s="6" t="s">
        <v>324</v>
      </c>
      <c r="T45" s="6" t="s">
        <v>325</v>
      </c>
      <c r="U45" s="6" t="s">
        <v>326</v>
      </c>
      <c r="V45" s="6" t="s">
        <v>18</v>
      </c>
      <c r="W45" s="6" t="s">
        <v>19</v>
      </c>
      <c r="X45" s="6" t="s">
        <v>327</v>
      </c>
      <c r="Y45" s="6" t="s">
        <v>328</v>
      </c>
      <c r="Z45" s="6">
        <v>773408172</v>
      </c>
      <c r="AA45" s="6" t="s">
        <v>323</v>
      </c>
      <c r="AB45" s="6" t="s">
        <v>329</v>
      </c>
      <c r="AC45" s="6" t="s">
        <v>330</v>
      </c>
      <c r="AD45" s="6" t="s">
        <v>331</v>
      </c>
      <c r="AE45" s="6" t="s">
        <v>332</v>
      </c>
      <c r="AF45" s="6" t="s">
        <v>26</v>
      </c>
      <c r="AG45" s="6" t="s">
        <v>27</v>
      </c>
    </row>
    <row r="46" spans="1:34" s="57" customFormat="1" ht="15.75" thickBot="1">
      <c r="A46" s="13">
        <f t="shared" si="2"/>
        <v>18</v>
      </c>
      <c r="B46" s="6" t="s">
        <v>136</v>
      </c>
      <c r="C46" s="6" t="s">
        <v>6896</v>
      </c>
      <c r="D46" s="6" t="s">
        <v>6897</v>
      </c>
      <c r="E46" s="6" t="s">
        <v>51</v>
      </c>
      <c r="F46" s="6" t="s">
        <v>407</v>
      </c>
      <c r="G46" s="6" t="s">
        <v>117</v>
      </c>
      <c r="H46" s="6" t="s">
        <v>6898</v>
      </c>
      <c r="I46" s="6" t="s">
        <v>7</v>
      </c>
      <c r="J46" s="6" t="s">
        <v>33</v>
      </c>
      <c r="K46" s="6" t="s">
        <v>6899</v>
      </c>
      <c r="L46" s="6" t="s">
        <v>6900</v>
      </c>
      <c r="M46" s="6" t="s">
        <v>6901</v>
      </c>
      <c r="N46" s="6" t="s">
        <v>6902</v>
      </c>
      <c r="O46" s="7" t="s">
        <v>6903</v>
      </c>
      <c r="P46" s="6" t="s">
        <v>6904</v>
      </c>
      <c r="Q46" s="6" t="s">
        <v>6905</v>
      </c>
      <c r="R46" s="6" t="s">
        <v>421</v>
      </c>
      <c r="S46" s="6" t="s">
        <v>6906</v>
      </c>
      <c r="T46" s="6" t="s">
        <v>6907</v>
      </c>
      <c r="U46" s="6" t="s">
        <v>6908</v>
      </c>
      <c r="V46" s="6" t="s">
        <v>18</v>
      </c>
      <c r="W46" s="6" t="s">
        <v>193</v>
      </c>
      <c r="X46" s="6" t="s">
        <v>6909</v>
      </c>
      <c r="Y46" s="6" t="s">
        <v>6910</v>
      </c>
      <c r="Z46" s="6">
        <v>60198296404</v>
      </c>
      <c r="AA46" s="6" t="s">
        <v>421</v>
      </c>
      <c r="AB46" s="6" t="s">
        <v>6911</v>
      </c>
      <c r="AC46" s="6" t="s">
        <v>6912</v>
      </c>
      <c r="AD46" s="6" t="s">
        <v>6913</v>
      </c>
      <c r="AE46" s="6" t="s">
        <v>6914</v>
      </c>
      <c r="AF46" s="6" t="s">
        <v>26</v>
      </c>
      <c r="AG46" s="6" t="s">
        <v>27</v>
      </c>
      <c r="AH46" s="97"/>
    </row>
    <row r="47" spans="1:34" s="57" customFormat="1" ht="30">
      <c r="A47" s="13">
        <f t="shared" si="2"/>
        <v>19</v>
      </c>
      <c r="B47" s="5" t="s">
        <v>136</v>
      </c>
      <c r="C47" s="6" t="s">
        <v>1750</v>
      </c>
      <c r="D47" s="6" t="s">
        <v>1751</v>
      </c>
      <c r="E47" s="6" t="s">
        <v>3</v>
      </c>
      <c r="F47" s="6" t="s">
        <v>4</v>
      </c>
      <c r="G47" s="6" t="s">
        <v>117</v>
      </c>
      <c r="H47" s="6" t="s">
        <v>1752</v>
      </c>
      <c r="I47" s="6" t="s">
        <v>246</v>
      </c>
      <c r="J47" s="6" t="s">
        <v>33</v>
      </c>
      <c r="K47" s="6" t="s">
        <v>1753</v>
      </c>
      <c r="L47" s="6" t="s">
        <v>1754</v>
      </c>
      <c r="M47" s="6" t="s">
        <v>1755</v>
      </c>
      <c r="N47" s="6" t="s">
        <v>1756</v>
      </c>
      <c r="O47" s="7" t="s">
        <v>1757</v>
      </c>
      <c r="P47" s="6" t="s">
        <v>1758</v>
      </c>
      <c r="Q47" s="6">
        <f>880-37161179</f>
        <v>-37160299</v>
      </c>
      <c r="R47" s="6">
        <f>880-37161398</f>
        <v>-37160518</v>
      </c>
      <c r="S47" s="6" t="s">
        <v>1759</v>
      </c>
      <c r="T47" s="6" t="s">
        <v>1760</v>
      </c>
      <c r="U47" s="6" t="s">
        <v>1761</v>
      </c>
      <c r="V47" s="6" t="s">
        <v>18</v>
      </c>
      <c r="W47" s="6" t="s">
        <v>19</v>
      </c>
      <c r="X47" s="6" t="s">
        <v>1762</v>
      </c>
      <c r="Y47" s="6" t="s">
        <v>1763</v>
      </c>
      <c r="Z47" s="6">
        <f>880-37161179</f>
        <v>-37160299</v>
      </c>
      <c r="AA47" s="6">
        <f>880-37161398</f>
        <v>-37160518</v>
      </c>
      <c r="AB47" s="6" t="s">
        <v>1764</v>
      </c>
      <c r="AC47" s="6" t="s">
        <v>1765</v>
      </c>
      <c r="AD47" s="6" t="s">
        <v>1766</v>
      </c>
      <c r="AE47" s="6" t="s">
        <v>1767</v>
      </c>
      <c r="AF47" s="6" t="s">
        <v>26</v>
      </c>
      <c r="AG47" s="6" t="s">
        <v>27</v>
      </c>
    </row>
    <row r="48" spans="1:34" s="57" customFormat="1" ht="30">
      <c r="A48" s="13">
        <f t="shared" si="2"/>
        <v>20</v>
      </c>
      <c r="B48" s="5" t="s">
        <v>136</v>
      </c>
      <c r="C48" s="6" t="s">
        <v>2676</v>
      </c>
      <c r="D48" s="6" t="s">
        <v>2677</v>
      </c>
      <c r="E48" s="6" t="s">
        <v>3</v>
      </c>
      <c r="F48" s="6" t="s">
        <v>139</v>
      </c>
      <c r="G48" s="6" t="s">
        <v>117</v>
      </c>
      <c r="H48" s="6" t="s">
        <v>2678</v>
      </c>
      <c r="I48" s="6" t="s">
        <v>7</v>
      </c>
      <c r="J48" s="6" t="s">
        <v>33</v>
      </c>
      <c r="K48" s="6" t="s">
        <v>2679</v>
      </c>
      <c r="L48" s="6" t="s">
        <v>2680</v>
      </c>
      <c r="M48" s="6" t="s">
        <v>2681</v>
      </c>
      <c r="N48" s="6" t="s">
        <v>2682</v>
      </c>
      <c r="O48" s="7" t="s">
        <v>2683</v>
      </c>
      <c r="P48" s="6" t="s">
        <v>2684</v>
      </c>
      <c r="Q48" s="6" t="s">
        <v>2685</v>
      </c>
      <c r="R48" s="6" t="s">
        <v>2685</v>
      </c>
      <c r="S48" s="6" t="s">
        <v>2686</v>
      </c>
      <c r="T48" s="6" t="s">
        <v>2687</v>
      </c>
      <c r="U48" s="6" t="s">
        <v>2688</v>
      </c>
      <c r="V48" s="6" t="s">
        <v>66</v>
      </c>
      <c r="W48" s="6" t="s">
        <v>19</v>
      </c>
      <c r="X48" s="6" t="s">
        <v>2689</v>
      </c>
      <c r="Y48" s="6" t="s">
        <v>2690</v>
      </c>
      <c r="Z48" s="6" t="s">
        <v>2685</v>
      </c>
      <c r="AA48" s="6" t="s">
        <v>2685</v>
      </c>
      <c r="AB48" s="6" t="s">
        <v>2691</v>
      </c>
      <c r="AC48" s="6" t="s">
        <v>2692</v>
      </c>
      <c r="AD48" s="6" t="s">
        <v>2693</v>
      </c>
      <c r="AE48" s="6" t="s">
        <v>2694</v>
      </c>
      <c r="AF48" s="6" t="s">
        <v>26</v>
      </c>
      <c r="AG48" s="6" t="s">
        <v>27</v>
      </c>
    </row>
    <row r="49" spans="1:34" s="57" customFormat="1" ht="30">
      <c r="A49" s="13">
        <f t="shared" si="2"/>
        <v>21</v>
      </c>
      <c r="B49" s="5" t="s">
        <v>136</v>
      </c>
      <c r="C49" s="6" t="s">
        <v>293</v>
      </c>
      <c r="D49" s="6" t="s">
        <v>294</v>
      </c>
      <c r="E49" s="6" t="s">
        <v>3</v>
      </c>
      <c r="F49" s="6" t="s">
        <v>95</v>
      </c>
      <c r="G49" s="6" t="s">
        <v>5</v>
      </c>
      <c r="H49" s="6" t="s">
        <v>295</v>
      </c>
      <c r="I49" s="6" t="s">
        <v>7</v>
      </c>
      <c r="J49" s="6" t="s">
        <v>54</v>
      </c>
      <c r="K49" s="6" t="s">
        <v>296</v>
      </c>
      <c r="L49" s="6" t="s">
        <v>297</v>
      </c>
      <c r="M49" s="6" t="s">
        <v>298</v>
      </c>
      <c r="N49" s="6" t="s">
        <v>299</v>
      </c>
      <c r="O49" s="7" t="s">
        <v>300</v>
      </c>
      <c r="P49" s="6" t="s">
        <v>301</v>
      </c>
      <c r="Q49" s="6">
        <v>97714672637</v>
      </c>
      <c r="R49" s="6">
        <v>97714672637</v>
      </c>
      <c r="S49" s="6" t="s">
        <v>302</v>
      </c>
      <c r="T49" s="6" t="s">
        <v>303</v>
      </c>
      <c r="U49" s="6" t="s">
        <v>304</v>
      </c>
      <c r="V49" s="6" t="s">
        <v>18</v>
      </c>
      <c r="W49" s="6" t="s">
        <v>19</v>
      </c>
      <c r="X49" s="6" t="s">
        <v>305</v>
      </c>
      <c r="Y49" s="6" t="s">
        <v>306</v>
      </c>
      <c r="Z49" s="6">
        <v>9779851016713</v>
      </c>
      <c r="AA49" s="6">
        <v>97714672637</v>
      </c>
      <c r="AB49" s="6" t="s">
        <v>307</v>
      </c>
      <c r="AC49" s="6" t="s">
        <v>308</v>
      </c>
      <c r="AD49" s="6" t="s">
        <v>309</v>
      </c>
      <c r="AE49" s="6" t="s">
        <v>310</v>
      </c>
      <c r="AF49" s="6" t="s">
        <v>26</v>
      </c>
      <c r="AG49" s="6" t="s">
        <v>27</v>
      </c>
    </row>
    <row r="50" spans="1:34" s="2" customFormat="1" ht="30">
      <c r="A50" s="13">
        <f t="shared" si="2"/>
        <v>22</v>
      </c>
      <c r="B50" s="5" t="s">
        <v>136</v>
      </c>
      <c r="C50" s="6" t="s">
        <v>5947</v>
      </c>
      <c r="D50" s="6" t="s">
        <v>5948</v>
      </c>
      <c r="E50" s="6" t="s">
        <v>3</v>
      </c>
      <c r="F50" s="6" t="s">
        <v>139</v>
      </c>
      <c r="G50" s="6" t="s">
        <v>117</v>
      </c>
      <c r="H50" s="6" t="s">
        <v>5949</v>
      </c>
      <c r="I50" s="6" t="s">
        <v>715</v>
      </c>
      <c r="J50" s="6" t="s">
        <v>33</v>
      </c>
      <c r="K50" s="6" t="s">
        <v>5950</v>
      </c>
      <c r="L50" s="6" t="s">
        <v>5951</v>
      </c>
      <c r="M50" s="6" t="s">
        <v>5952</v>
      </c>
      <c r="N50" s="6" t="s">
        <v>5953</v>
      </c>
      <c r="O50" s="7" t="s">
        <v>5954</v>
      </c>
      <c r="P50" s="6" t="s">
        <v>5955</v>
      </c>
      <c r="Q50" s="6" t="s">
        <v>5956</v>
      </c>
      <c r="R50" s="6" t="s">
        <v>5957</v>
      </c>
      <c r="S50" s="6" t="s">
        <v>5958</v>
      </c>
      <c r="T50" s="6" t="s">
        <v>5959</v>
      </c>
      <c r="U50" s="6" t="s">
        <v>5960</v>
      </c>
      <c r="V50" s="6" t="s">
        <v>18</v>
      </c>
      <c r="W50" s="6" t="s">
        <v>19</v>
      </c>
      <c r="X50" s="6" t="s">
        <v>5961</v>
      </c>
      <c r="Y50" s="6" t="s">
        <v>5962</v>
      </c>
      <c r="Z50" s="6">
        <v>8575186174</v>
      </c>
      <c r="AA50" s="6" t="s">
        <v>5957</v>
      </c>
      <c r="AB50" s="6" t="s">
        <v>5963</v>
      </c>
      <c r="AC50" s="6" t="s">
        <v>5964</v>
      </c>
      <c r="AD50" s="6" t="s">
        <v>5965</v>
      </c>
      <c r="AE50" s="6" t="s">
        <v>5966</v>
      </c>
      <c r="AF50" s="6" t="s">
        <v>26</v>
      </c>
      <c r="AG50" s="6" t="s">
        <v>27</v>
      </c>
    </row>
    <row r="51" spans="1:34" s="77" customFormat="1" ht="21.75" thickBot="1">
      <c r="A51" s="132" t="s">
        <v>5935</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row>
    <row r="52" spans="1:34" s="57" customFormat="1" ht="15.75" thickBot="1">
      <c r="A52" s="13">
        <v>1</v>
      </c>
      <c r="B52" s="5" t="s">
        <v>444</v>
      </c>
      <c r="C52" s="98" t="s">
        <v>6818</v>
      </c>
      <c r="D52" s="99" t="s">
        <v>6819</v>
      </c>
      <c r="E52" s="98" t="s">
        <v>3</v>
      </c>
      <c r="F52" s="98" t="s">
        <v>139</v>
      </c>
      <c r="G52" s="38" t="s">
        <v>5</v>
      </c>
      <c r="H52" s="38" t="s">
        <v>6820</v>
      </c>
      <c r="I52" s="38" t="s">
        <v>7</v>
      </c>
      <c r="J52" s="38" t="s">
        <v>33</v>
      </c>
      <c r="K52" s="38" t="s">
        <v>6821</v>
      </c>
      <c r="L52" s="38" t="s">
        <v>6822</v>
      </c>
      <c r="M52" s="38" t="s">
        <v>6823</v>
      </c>
      <c r="N52" s="38" t="s">
        <v>6824</v>
      </c>
      <c r="O52" s="100" t="s">
        <v>6825</v>
      </c>
      <c r="P52" s="38" t="s">
        <v>6826</v>
      </c>
      <c r="Q52" s="6">
        <f>91-80-40990154</f>
        <v>-40990143</v>
      </c>
      <c r="R52" s="38" t="s">
        <v>148</v>
      </c>
      <c r="S52" s="38" t="s">
        <v>6827</v>
      </c>
      <c r="T52" s="38" t="s">
        <v>6828</v>
      </c>
      <c r="U52" s="38" t="s">
        <v>6829</v>
      </c>
      <c r="V52" s="38" t="s">
        <v>18</v>
      </c>
      <c r="W52" s="38" t="s">
        <v>19</v>
      </c>
      <c r="X52" s="38" t="s">
        <v>6830</v>
      </c>
      <c r="Y52" s="38" t="s">
        <v>6831</v>
      </c>
      <c r="Z52" s="38">
        <f>91-9449665991</f>
        <v>-9449665900</v>
      </c>
      <c r="AA52" s="38" t="s">
        <v>148</v>
      </c>
      <c r="AB52" s="38" t="s">
        <v>6832</v>
      </c>
      <c r="AC52" s="38" t="s">
        <v>6833</v>
      </c>
      <c r="AD52" s="38" t="s">
        <v>6834</v>
      </c>
      <c r="AE52" s="38" t="s">
        <v>6835</v>
      </c>
      <c r="AF52" s="38" t="s">
        <v>26</v>
      </c>
      <c r="AG52" s="38" t="s">
        <v>27</v>
      </c>
      <c r="AH52" s="101"/>
    </row>
    <row r="53" spans="1:34" s="57" customFormat="1">
      <c r="A53" s="13">
        <f t="shared" ref="A53:A68" si="3">1+A52</f>
        <v>2</v>
      </c>
      <c r="B53" s="5" t="s">
        <v>444</v>
      </c>
      <c r="C53" s="6" t="s">
        <v>3102</v>
      </c>
      <c r="D53" s="6" t="s">
        <v>3103</v>
      </c>
      <c r="E53" s="6" t="s">
        <v>51</v>
      </c>
      <c r="F53" s="6" t="s">
        <v>1651</v>
      </c>
      <c r="G53" s="6" t="s">
        <v>5</v>
      </c>
      <c r="H53" s="6" t="s">
        <v>2578</v>
      </c>
      <c r="I53" s="6" t="s">
        <v>7</v>
      </c>
      <c r="J53" s="6" t="s">
        <v>33</v>
      </c>
      <c r="K53" s="6" t="s">
        <v>3104</v>
      </c>
      <c r="L53" s="6" t="s">
        <v>3105</v>
      </c>
      <c r="M53" s="6" t="s">
        <v>3106</v>
      </c>
      <c r="N53" s="6" t="s">
        <v>3107</v>
      </c>
      <c r="O53" s="7" t="s">
        <v>3108</v>
      </c>
      <c r="P53" s="6" t="s">
        <v>3109</v>
      </c>
      <c r="Q53" s="6" t="s">
        <v>3110</v>
      </c>
      <c r="R53" s="6" t="s">
        <v>3110</v>
      </c>
      <c r="S53" s="6" t="s">
        <v>3111</v>
      </c>
      <c r="T53" s="6" t="s">
        <v>3112</v>
      </c>
      <c r="U53" s="6" t="s">
        <v>3113</v>
      </c>
      <c r="V53" s="6" t="s">
        <v>66</v>
      </c>
      <c r="W53" s="6" t="s">
        <v>19</v>
      </c>
      <c r="X53" s="6" t="s">
        <v>3114</v>
      </c>
      <c r="Y53" s="6" t="s">
        <v>3115</v>
      </c>
      <c r="Z53" s="6" t="s">
        <v>3116</v>
      </c>
      <c r="AA53" s="6" t="s">
        <v>3116</v>
      </c>
      <c r="AB53" s="6" t="s">
        <v>3117</v>
      </c>
      <c r="AC53" s="6" t="s">
        <v>3118</v>
      </c>
      <c r="AD53" s="6" t="s">
        <v>3119</v>
      </c>
      <c r="AE53" s="6" t="s">
        <v>3120</v>
      </c>
      <c r="AF53" s="6" t="s">
        <v>26</v>
      </c>
      <c r="AG53" s="6" t="s">
        <v>27</v>
      </c>
    </row>
    <row r="54" spans="1:34" s="57" customFormat="1">
      <c r="A54" s="13">
        <f t="shared" si="3"/>
        <v>3</v>
      </c>
      <c r="B54" s="5" t="s">
        <v>444</v>
      </c>
      <c r="C54" s="6" t="s">
        <v>445</v>
      </c>
      <c r="D54" s="6" t="s">
        <v>446</v>
      </c>
      <c r="E54" s="6" t="s">
        <v>51</v>
      </c>
      <c r="F54" s="6" t="s">
        <v>243</v>
      </c>
      <c r="G54" s="6" t="s">
        <v>5</v>
      </c>
      <c r="H54" s="6" t="s">
        <v>447</v>
      </c>
      <c r="I54" s="6" t="s">
        <v>7</v>
      </c>
      <c r="J54" s="6" t="s">
        <v>448</v>
      </c>
      <c r="K54" s="6" t="s">
        <v>449</v>
      </c>
      <c r="L54" s="6" t="s">
        <v>450</v>
      </c>
      <c r="M54" s="6" t="s">
        <v>451</v>
      </c>
      <c r="N54" s="6" t="s">
        <v>452</v>
      </c>
      <c r="O54" s="7" t="s">
        <v>453</v>
      </c>
      <c r="P54" s="6" t="s">
        <v>454</v>
      </c>
      <c r="Q54" s="6" t="s">
        <v>455</v>
      </c>
      <c r="R54" s="6" t="s">
        <v>247</v>
      </c>
      <c r="S54" s="6" t="s">
        <v>456</v>
      </c>
      <c r="T54" s="6" t="s">
        <v>457</v>
      </c>
      <c r="U54" s="6" t="s">
        <v>458</v>
      </c>
      <c r="V54" s="6" t="s">
        <v>66</v>
      </c>
      <c r="W54" s="6" t="s">
        <v>193</v>
      </c>
      <c r="X54" s="6" t="s">
        <v>459</v>
      </c>
      <c r="Y54" s="6" t="s">
        <v>460</v>
      </c>
      <c r="Z54" s="6" t="s">
        <v>461</v>
      </c>
      <c r="AA54" s="6" t="s">
        <v>247</v>
      </c>
      <c r="AB54" s="6" t="s">
        <v>462</v>
      </c>
      <c r="AC54" s="6" t="s">
        <v>449</v>
      </c>
      <c r="AD54" s="6" t="s">
        <v>463</v>
      </c>
      <c r="AE54" s="6" t="s">
        <v>464</v>
      </c>
      <c r="AF54" s="6" t="s">
        <v>26</v>
      </c>
      <c r="AG54" s="6" t="s">
        <v>27</v>
      </c>
    </row>
    <row r="55" spans="1:34" s="2" customFormat="1">
      <c r="A55" s="13">
        <v>4</v>
      </c>
      <c r="B55" s="5" t="s">
        <v>444</v>
      </c>
      <c r="C55" s="6" t="s">
        <v>6077</v>
      </c>
      <c r="D55" s="6" t="s">
        <v>6078</v>
      </c>
      <c r="E55" s="6" t="s">
        <v>3</v>
      </c>
      <c r="F55" s="6" t="s">
        <v>4</v>
      </c>
      <c r="G55" s="6" t="s">
        <v>5</v>
      </c>
      <c r="H55" s="6" t="s">
        <v>6079</v>
      </c>
      <c r="I55" s="6" t="s">
        <v>7</v>
      </c>
      <c r="J55" s="6" t="s">
        <v>6080</v>
      </c>
      <c r="K55" s="6" t="s">
        <v>6081</v>
      </c>
      <c r="L55" s="6" t="s">
        <v>6082</v>
      </c>
      <c r="M55" s="6" t="s">
        <v>6083</v>
      </c>
      <c r="N55" s="6" t="s">
        <v>6084</v>
      </c>
      <c r="O55" s="7" t="s">
        <v>6085</v>
      </c>
      <c r="P55" s="6" t="s">
        <v>6086</v>
      </c>
      <c r="Q55" s="6">
        <v>88028415049</v>
      </c>
      <c r="R55" s="6" t="s">
        <v>336</v>
      </c>
      <c r="S55" s="6" t="s">
        <v>6087</v>
      </c>
      <c r="T55" s="6" t="s">
        <v>6088</v>
      </c>
      <c r="U55" s="6" t="s">
        <v>6089</v>
      </c>
      <c r="V55" s="6" t="s">
        <v>18</v>
      </c>
      <c r="W55" s="6" t="s">
        <v>19</v>
      </c>
      <c r="X55" s="6" t="s">
        <v>6090</v>
      </c>
      <c r="Y55" s="6" t="s">
        <v>6091</v>
      </c>
      <c r="Z55" s="6">
        <v>8801719734001</v>
      </c>
      <c r="AA55" s="6" t="s">
        <v>336</v>
      </c>
      <c r="AB55" s="6" t="s">
        <v>6092</v>
      </c>
      <c r="AC55" s="6" t="s">
        <v>6093</v>
      </c>
      <c r="AD55" s="6" t="s">
        <v>6094</v>
      </c>
      <c r="AE55" s="6" t="s">
        <v>6095</v>
      </c>
      <c r="AF55" s="6" t="s">
        <v>26</v>
      </c>
      <c r="AG55" s="6" t="s">
        <v>27</v>
      </c>
    </row>
    <row r="56" spans="1:34" s="57" customFormat="1">
      <c r="A56" s="13">
        <f t="shared" si="3"/>
        <v>5</v>
      </c>
      <c r="B56" s="5" t="s">
        <v>444</v>
      </c>
      <c r="C56" s="6" t="s">
        <v>5208</v>
      </c>
      <c r="D56" s="6" t="s">
        <v>336</v>
      </c>
      <c r="E56" s="6" t="s">
        <v>3</v>
      </c>
      <c r="F56" s="6" t="s">
        <v>4</v>
      </c>
      <c r="G56" s="6" t="s">
        <v>5</v>
      </c>
      <c r="H56" s="6" t="s">
        <v>5209</v>
      </c>
      <c r="I56" s="6" t="s">
        <v>7</v>
      </c>
      <c r="J56" s="6" t="s">
        <v>33</v>
      </c>
      <c r="K56" s="6" t="s">
        <v>5210</v>
      </c>
      <c r="L56" s="6" t="s">
        <v>5211</v>
      </c>
      <c r="M56" s="6" t="s">
        <v>5212</v>
      </c>
      <c r="N56" s="6" t="s">
        <v>5213</v>
      </c>
      <c r="O56" s="7" t="s">
        <v>5214</v>
      </c>
      <c r="P56" s="6" t="s">
        <v>5215</v>
      </c>
      <c r="Q56" s="6" t="s">
        <v>5216</v>
      </c>
      <c r="R56" s="6" t="s">
        <v>262</v>
      </c>
      <c r="S56" s="6" t="s">
        <v>5217</v>
      </c>
      <c r="T56" s="6" t="s">
        <v>262</v>
      </c>
      <c r="U56" s="6" t="s">
        <v>5218</v>
      </c>
      <c r="V56" s="6" t="s">
        <v>18</v>
      </c>
      <c r="W56" s="6" t="s">
        <v>19</v>
      </c>
      <c r="X56" s="6" t="s">
        <v>5219</v>
      </c>
      <c r="Y56" s="6" t="s">
        <v>5220</v>
      </c>
      <c r="Z56" s="6" t="s">
        <v>5221</v>
      </c>
      <c r="AA56" s="6" t="s">
        <v>262</v>
      </c>
      <c r="AB56" s="6" t="s">
        <v>5222</v>
      </c>
      <c r="AC56" s="6" t="s">
        <v>5223</v>
      </c>
      <c r="AD56" s="6" t="s">
        <v>5224</v>
      </c>
      <c r="AE56" s="6" t="s">
        <v>5225</v>
      </c>
      <c r="AF56" s="6" t="s">
        <v>26</v>
      </c>
      <c r="AG56" s="6" t="s">
        <v>27</v>
      </c>
    </row>
    <row r="57" spans="1:34" s="57" customFormat="1">
      <c r="A57" s="13">
        <f t="shared" si="3"/>
        <v>6</v>
      </c>
      <c r="B57" s="18" t="s">
        <v>444</v>
      </c>
      <c r="C57" s="34" t="s">
        <v>2179</v>
      </c>
      <c r="D57" s="34" t="s">
        <v>2180</v>
      </c>
      <c r="E57" s="34" t="s">
        <v>1442</v>
      </c>
      <c r="F57" s="34" t="s">
        <v>1651</v>
      </c>
      <c r="G57" s="34" t="s">
        <v>335</v>
      </c>
      <c r="H57" s="34" t="s">
        <v>2181</v>
      </c>
      <c r="I57" s="34" t="s">
        <v>246</v>
      </c>
      <c r="J57" s="34" t="s">
        <v>2182</v>
      </c>
      <c r="K57" s="34" t="s">
        <v>2183</v>
      </c>
      <c r="L57" s="34" t="s">
        <v>2184</v>
      </c>
      <c r="M57" s="34" t="s">
        <v>2185</v>
      </c>
      <c r="N57" s="34" t="s">
        <v>2186</v>
      </c>
      <c r="O57" s="35" t="s">
        <v>2187</v>
      </c>
      <c r="P57" s="34" t="s">
        <v>2188</v>
      </c>
      <c r="Q57" s="34">
        <v>622130296920</v>
      </c>
      <c r="R57" s="34">
        <v>622126358598</v>
      </c>
      <c r="S57" s="34" t="s">
        <v>2189</v>
      </c>
      <c r="T57" s="34" t="s">
        <v>2190</v>
      </c>
      <c r="U57" s="34" t="s">
        <v>2191</v>
      </c>
      <c r="V57" s="34" t="s">
        <v>18</v>
      </c>
      <c r="W57" s="34" t="s">
        <v>19</v>
      </c>
      <c r="X57" s="34" t="s">
        <v>2192</v>
      </c>
      <c r="Y57" s="34" t="s">
        <v>2193</v>
      </c>
      <c r="Z57" s="34">
        <v>628176048146</v>
      </c>
      <c r="AA57" s="34">
        <v>622126358598</v>
      </c>
      <c r="AB57" s="34" t="s">
        <v>2194</v>
      </c>
      <c r="AC57" s="34" t="s">
        <v>2195</v>
      </c>
      <c r="AD57" s="34" t="s">
        <v>2196</v>
      </c>
      <c r="AE57" s="34" t="s">
        <v>2197</v>
      </c>
      <c r="AF57" s="34" t="s">
        <v>26</v>
      </c>
      <c r="AG57" s="34" t="s">
        <v>27</v>
      </c>
    </row>
    <row r="58" spans="1:34" s="57" customFormat="1">
      <c r="A58" s="13">
        <v>7</v>
      </c>
      <c r="B58" s="5" t="s">
        <v>444</v>
      </c>
      <c r="C58" s="6" t="s">
        <v>4648</v>
      </c>
      <c r="D58" s="6" t="s">
        <v>4649</v>
      </c>
      <c r="E58" s="6" t="s">
        <v>1590</v>
      </c>
      <c r="F58" s="6" t="s">
        <v>4650</v>
      </c>
      <c r="G58" s="6" t="s">
        <v>335</v>
      </c>
      <c r="H58" s="6" t="s">
        <v>4651</v>
      </c>
      <c r="I58" s="6" t="s">
        <v>266</v>
      </c>
      <c r="J58" s="6" t="s">
        <v>4652</v>
      </c>
      <c r="K58" s="6" t="s">
        <v>4653</v>
      </c>
      <c r="L58" s="6" t="s">
        <v>4654</v>
      </c>
      <c r="M58" s="6" t="s">
        <v>4655</v>
      </c>
      <c r="N58" s="6" t="s">
        <v>4656</v>
      </c>
      <c r="O58" s="7" t="s">
        <v>4657</v>
      </c>
      <c r="P58" s="6" t="s">
        <v>4658</v>
      </c>
      <c r="Q58" s="6">
        <f>91-9999817142</f>
        <v>-9999817051</v>
      </c>
      <c r="R58" s="6" t="s">
        <v>336</v>
      </c>
      <c r="S58" s="6" t="s">
        <v>4659</v>
      </c>
      <c r="T58" s="6" t="s">
        <v>4660</v>
      </c>
      <c r="U58" s="6" t="s">
        <v>4661</v>
      </c>
      <c r="V58" s="6" t="s">
        <v>66</v>
      </c>
      <c r="W58" s="6" t="s">
        <v>193</v>
      </c>
      <c r="X58" s="6" t="s">
        <v>4662</v>
      </c>
      <c r="Y58" s="6" t="s">
        <v>4658</v>
      </c>
      <c r="Z58" s="6">
        <v>919999817142</v>
      </c>
      <c r="AA58" s="6" t="s">
        <v>336</v>
      </c>
      <c r="AB58" s="6" t="s">
        <v>4663</v>
      </c>
      <c r="AC58" s="6" t="s">
        <v>4664</v>
      </c>
      <c r="AD58" s="6" t="s">
        <v>4651</v>
      </c>
      <c r="AE58" s="6" t="s">
        <v>4665</v>
      </c>
      <c r="AF58" s="6" t="s">
        <v>26</v>
      </c>
      <c r="AG58" s="6" t="s">
        <v>27</v>
      </c>
    </row>
    <row r="59" spans="1:34" s="57" customFormat="1">
      <c r="A59" s="13">
        <f t="shared" si="3"/>
        <v>8</v>
      </c>
      <c r="B59" s="5" t="s">
        <v>444</v>
      </c>
      <c r="C59" s="6" t="s">
        <v>4704</v>
      </c>
      <c r="D59" s="6" t="s">
        <v>4705</v>
      </c>
      <c r="E59" s="6" t="s">
        <v>3</v>
      </c>
      <c r="F59" s="6" t="s">
        <v>313</v>
      </c>
      <c r="G59" s="6" t="s">
        <v>117</v>
      </c>
      <c r="H59" s="6" t="s">
        <v>4706</v>
      </c>
      <c r="I59" s="6" t="s">
        <v>7</v>
      </c>
      <c r="J59" s="6" t="s">
        <v>33</v>
      </c>
      <c r="K59" s="6" t="s">
        <v>4707</v>
      </c>
      <c r="L59" s="6" t="s">
        <v>4708</v>
      </c>
      <c r="M59" s="6" t="s">
        <v>4709</v>
      </c>
      <c r="N59" s="6" t="s">
        <v>4710</v>
      </c>
      <c r="O59" s="7" t="s">
        <v>4711</v>
      </c>
      <c r="P59" s="6" t="s">
        <v>4712</v>
      </c>
      <c r="Q59" s="6">
        <v>94112368218</v>
      </c>
      <c r="R59" s="6">
        <v>94112368218</v>
      </c>
      <c r="S59" s="6" t="s">
        <v>4713</v>
      </c>
      <c r="T59" s="6" t="s">
        <v>4714</v>
      </c>
      <c r="U59" s="6" t="s">
        <v>4715</v>
      </c>
      <c r="V59" s="6" t="s">
        <v>18</v>
      </c>
      <c r="W59" s="6" t="s">
        <v>19</v>
      </c>
      <c r="X59" s="6" t="s">
        <v>4710</v>
      </c>
      <c r="Y59" s="6" t="s">
        <v>4716</v>
      </c>
      <c r="Z59" s="6" t="s">
        <v>4717</v>
      </c>
      <c r="AA59" s="6" t="s">
        <v>4717</v>
      </c>
      <c r="AB59" s="6" t="s">
        <v>4718</v>
      </c>
      <c r="AC59" s="6" t="s">
        <v>4719</v>
      </c>
      <c r="AD59" s="6" t="s">
        <v>4651</v>
      </c>
      <c r="AE59" s="6" t="s">
        <v>4720</v>
      </c>
      <c r="AF59" s="6" t="s">
        <v>135</v>
      </c>
      <c r="AG59" s="6" t="s">
        <v>27</v>
      </c>
    </row>
    <row r="60" spans="1:34" s="57" customFormat="1">
      <c r="A60" s="13">
        <f t="shared" si="3"/>
        <v>9</v>
      </c>
      <c r="B60" s="5" t="s">
        <v>444</v>
      </c>
      <c r="C60" s="6" t="s">
        <v>2562</v>
      </c>
      <c r="D60" s="6" t="s">
        <v>2563</v>
      </c>
      <c r="E60" s="6" t="s">
        <v>51</v>
      </c>
      <c r="F60" s="6" t="s">
        <v>1651</v>
      </c>
      <c r="G60" s="6" t="s">
        <v>5</v>
      </c>
      <c r="H60" s="6" t="s">
        <v>2564</v>
      </c>
      <c r="I60" s="6" t="s">
        <v>7</v>
      </c>
      <c r="J60" s="6" t="s">
        <v>448</v>
      </c>
      <c r="K60" s="6" t="s">
        <v>2565</v>
      </c>
      <c r="L60" s="6" t="s">
        <v>2566</v>
      </c>
      <c r="M60" s="6" t="s">
        <v>2567</v>
      </c>
      <c r="N60" s="6" t="s">
        <v>2568</v>
      </c>
      <c r="O60" s="7" t="s">
        <v>2569</v>
      </c>
      <c r="P60" s="6" t="s">
        <v>2570</v>
      </c>
      <c r="Q60" s="6">
        <v>622162301474</v>
      </c>
      <c r="R60" s="6">
        <v>622162301474</v>
      </c>
      <c r="S60" s="6" t="s">
        <v>2571</v>
      </c>
      <c r="T60" s="6" t="s">
        <v>2572</v>
      </c>
      <c r="U60" s="6" t="s">
        <v>2573</v>
      </c>
      <c r="V60" s="6" t="s">
        <v>18</v>
      </c>
      <c r="W60" s="6" t="s">
        <v>19</v>
      </c>
      <c r="X60" s="6" t="s">
        <v>2574</v>
      </c>
      <c r="Y60" s="6" t="s">
        <v>2575</v>
      </c>
      <c r="Z60" s="6">
        <v>6281360798726</v>
      </c>
      <c r="AA60" s="6">
        <v>622162301474</v>
      </c>
      <c r="AB60" s="6" t="s">
        <v>2576</v>
      </c>
      <c r="AC60" s="6" t="s">
        <v>2577</v>
      </c>
      <c r="AD60" s="6" t="s">
        <v>2578</v>
      </c>
      <c r="AE60" s="6" t="s">
        <v>2579</v>
      </c>
      <c r="AF60" s="6" t="s">
        <v>1517</v>
      </c>
      <c r="AG60" s="6" t="s">
        <v>27</v>
      </c>
    </row>
    <row r="61" spans="1:34" s="57" customFormat="1">
      <c r="A61" s="13">
        <v>10</v>
      </c>
      <c r="B61" s="5" t="s">
        <v>444</v>
      </c>
      <c r="C61" s="6" t="s">
        <v>561</v>
      </c>
      <c r="D61" s="6" t="s">
        <v>562</v>
      </c>
      <c r="E61" s="6" t="s">
        <v>51</v>
      </c>
      <c r="F61" s="6" t="s">
        <v>243</v>
      </c>
      <c r="G61" s="6" t="s">
        <v>244</v>
      </c>
      <c r="H61" s="6" t="s">
        <v>563</v>
      </c>
      <c r="I61" s="6" t="s">
        <v>246</v>
      </c>
      <c r="J61" s="6" t="s">
        <v>33</v>
      </c>
      <c r="K61" s="6" t="s">
        <v>564</v>
      </c>
      <c r="L61" s="6" t="s">
        <v>565</v>
      </c>
      <c r="M61" s="6" t="s">
        <v>566</v>
      </c>
      <c r="N61" s="6" t="s">
        <v>567</v>
      </c>
      <c r="O61" s="7" t="s">
        <v>568</v>
      </c>
      <c r="P61" s="6" t="s">
        <v>569</v>
      </c>
      <c r="Q61" s="6" t="s">
        <v>570</v>
      </c>
      <c r="R61" s="6" t="s">
        <v>571</v>
      </c>
      <c r="S61" s="6" t="s">
        <v>572</v>
      </c>
      <c r="T61" s="6" t="s">
        <v>573</v>
      </c>
      <c r="U61" s="6" t="s">
        <v>574</v>
      </c>
      <c r="V61" s="6" t="s">
        <v>575</v>
      </c>
      <c r="W61" s="6" t="s">
        <v>19</v>
      </c>
      <c r="X61" s="6" t="s">
        <v>576</v>
      </c>
      <c r="Y61" s="6" t="s">
        <v>569</v>
      </c>
      <c r="Z61" s="6" t="s">
        <v>577</v>
      </c>
      <c r="AA61" s="6" t="s">
        <v>571</v>
      </c>
      <c r="AB61" s="6" t="s">
        <v>578</v>
      </c>
      <c r="AC61" s="6" t="s">
        <v>579</v>
      </c>
      <c r="AD61" s="6" t="s">
        <v>580</v>
      </c>
      <c r="AE61" s="6" t="s">
        <v>581</v>
      </c>
      <c r="AF61" s="6" t="s">
        <v>26</v>
      </c>
      <c r="AG61" s="6" t="s">
        <v>27</v>
      </c>
    </row>
    <row r="62" spans="1:34" s="57" customFormat="1">
      <c r="A62" s="13">
        <f t="shared" si="3"/>
        <v>11</v>
      </c>
      <c r="B62" s="5" t="s">
        <v>444</v>
      </c>
      <c r="C62" s="6" t="s">
        <v>5326</v>
      </c>
      <c r="D62" s="6" t="s">
        <v>336</v>
      </c>
      <c r="E62" s="6" t="s">
        <v>5310</v>
      </c>
      <c r="F62" s="6" t="s">
        <v>4</v>
      </c>
      <c r="G62" s="6" t="s">
        <v>5</v>
      </c>
      <c r="H62" s="6" t="s">
        <v>5327</v>
      </c>
      <c r="I62" s="6" t="s">
        <v>7</v>
      </c>
      <c r="J62" s="6" t="s">
        <v>5328</v>
      </c>
      <c r="K62" s="6" t="s">
        <v>5329</v>
      </c>
      <c r="L62" s="6" t="s">
        <v>5330</v>
      </c>
      <c r="M62" s="6" t="s">
        <v>5331</v>
      </c>
      <c r="N62" s="6" t="s">
        <v>5332</v>
      </c>
      <c r="O62" s="7" t="s">
        <v>5333</v>
      </c>
      <c r="P62" s="6" t="s">
        <v>5334</v>
      </c>
      <c r="Q62" s="6" t="s">
        <v>5335</v>
      </c>
      <c r="R62" s="6" t="s">
        <v>5336</v>
      </c>
      <c r="S62" s="6" t="s">
        <v>5337</v>
      </c>
      <c r="T62" s="6" t="s">
        <v>5338</v>
      </c>
      <c r="U62" s="6" t="s">
        <v>5339</v>
      </c>
      <c r="V62" s="6" t="s">
        <v>18</v>
      </c>
      <c r="W62" s="6" t="s">
        <v>19</v>
      </c>
      <c r="X62" s="6" t="s">
        <v>5340</v>
      </c>
      <c r="Y62" s="6" t="s">
        <v>5341</v>
      </c>
      <c r="Z62" s="6" t="s">
        <v>5342</v>
      </c>
      <c r="AA62" s="6" t="s">
        <v>5336</v>
      </c>
      <c r="AB62" s="6" t="s">
        <v>5343</v>
      </c>
      <c r="AC62" s="6" t="s">
        <v>5344</v>
      </c>
      <c r="AD62" s="6" t="s">
        <v>5345</v>
      </c>
      <c r="AE62" s="6" t="s">
        <v>5346</v>
      </c>
      <c r="AF62" s="6" t="s">
        <v>26</v>
      </c>
      <c r="AG62" s="6" t="s">
        <v>27</v>
      </c>
    </row>
    <row r="63" spans="1:34" s="57" customFormat="1">
      <c r="A63" s="13">
        <f t="shared" si="3"/>
        <v>12</v>
      </c>
      <c r="B63" s="5" t="s">
        <v>444</v>
      </c>
      <c r="C63" s="6" t="s">
        <v>2586</v>
      </c>
      <c r="D63" s="6" t="s">
        <v>2587</v>
      </c>
      <c r="E63" s="6" t="s">
        <v>3</v>
      </c>
      <c r="F63" s="6" t="s">
        <v>4</v>
      </c>
      <c r="G63" s="6" t="s">
        <v>5</v>
      </c>
      <c r="H63" s="6" t="s">
        <v>2588</v>
      </c>
      <c r="I63" s="6" t="s">
        <v>7</v>
      </c>
      <c r="J63" s="6" t="s">
        <v>33</v>
      </c>
      <c r="K63" s="6" t="s">
        <v>2589</v>
      </c>
      <c r="L63" s="6" t="s">
        <v>2590</v>
      </c>
      <c r="M63" s="6" t="s">
        <v>2591</v>
      </c>
      <c r="N63" s="6" t="s">
        <v>2592</v>
      </c>
      <c r="O63" s="7" t="s">
        <v>2593</v>
      </c>
      <c r="P63" s="6" t="s">
        <v>2594</v>
      </c>
      <c r="Q63" s="6">
        <f>880-41-725940</f>
        <v>-725101</v>
      </c>
      <c r="R63" s="6">
        <f>880-41-725940</f>
        <v>-725101</v>
      </c>
      <c r="S63" s="6" t="s">
        <v>2595</v>
      </c>
      <c r="T63" s="6" t="s">
        <v>2596</v>
      </c>
      <c r="U63" s="6" t="s">
        <v>2597</v>
      </c>
      <c r="V63" s="6" t="s">
        <v>18</v>
      </c>
      <c r="W63" s="6" t="s">
        <v>19</v>
      </c>
      <c r="X63" s="6" t="s">
        <v>2598</v>
      </c>
      <c r="Y63" s="6" t="s">
        <v>2599</v>
      </c>
      <c r="Z63" s="6">
        <f>880-1711-345386</f>
        <v>-346217</v>
      </c>
      <c r="AA63" s="6">
        <f>880-41-725940</f>
        <v>-725101</v>
      </c>
      <c r="AB63" s="6" t="s">
        <v>2600</v>
      </c>
      <c r="AC63" s="6" t="s">
        <v>2589</v>
      </c>
      <c r="AD63" s="6" t="s">
        <v>2588</v>
      </c>
      <c r="AE63" s="6" t="s">
        <v>2601</v>
      </c>
      <c r="AF63" s="6" t="s">
        <v>26</v>
      </c>
      <c r="AG63" s="6" t="s">
        <v>27</v>
      </c>
    </row>
    <row r="64" spans="1:34" s="57" customFormat="1">
      <c r="A64" s="13">
        <v>13</v>
      </c>
      <c r="B64" s="5" t="s">
        <v>444</v>
      </c>
      <c r="C64" s="6" t="s">
        <v>3566</v>
      </c>
      <c r="D64" s="6" t="s">
        <v>3567</v>
      </c>
      <c r="E64" s="6" t="s">
        <v>51</v>
      </c>
      <c r="F64" s="6" t="s">
        <v>809</v>
      </c>
      <c r="G64" s="6" t="s">
        <v>5</v>
      </c>
      <c r="H64" s="6" t="s">
        <v>2578</v>
      </c>
      <c r="I64" s="6" t="s">
        <v>7</v>
      </c>
      <c r="J64" s="6" t="s">
        <v>3568</v>
      </c>
      <c r="K64" s="6" t="s">
        <v>3569</v>
      </c>
      <c r="L64" s="6" t="s">
        <v>3570</v>
      </c>
      <c r="M64" s="6" t="s">
        <v>3571</v>
      </c>
      <c r="N64" s="6" t="s">
        <v>3572</v>
      </c>
      <c r="O64" s="7" t="s">
        <v>3573</v>
      </c>
      <c r="P64" s="6" t="s">
        <v>3574</v>
      </c>
      <c r="Q64" s="6">
        <f>92-42-35460463</f>
        <v>-35460413</v>
      </c>
      <c r="R64" s="6">
        <f>92-42-35460463</f>
        <v>-35460413</v>
      </c>
      <c r="S64" s="6" t="s">
        <v>3575</v>
      </c>
      <c r="T64" s="6" t="s">
        <v>3576</v>
      </c>
      <c r="U64" s="6" t="s">
        <v>3577</v>
      </c>
      <c r="V64" s="6" t="s">
        <v>18</v>
      </c>
      <c r="W64" s="6" t="s">
        <v>19</v>
      </c>
      <c r="X64" s="6" t="s">
        <v>3572</v>
      </c>
      <c r="Y64" s="6" t="s">
        <v>3578</v>
      </c>
      <c r="Z64" s="6">
        <f>92-42-35460463</f>
        <v>-35460413</v>
      </c>
      <c r="AA64" s="6">
        <f>92-42-35460463</f>
        <v>-35460413</v>
      </c>
      <c r="AB64" s="6" t="s">
        <v>3579</v>
      </c>
      <c r="AC64" s="6" t="s">
        <v>3580</v>
      </c>
      <c r="AD64" s="6" t="s">
        <v>2578</v>
      </c>
      <c r="AE64" s="6" t="s">
        <v>3581</v>
      </c>
      <c r="AF64" s="6" t="s">
        <v>26</v>
      </c>
      <c r="AG64" s="6" t="s">
        <v>27</v>
      </c>
    </row>
    <row r="65" spans="1:33" s="57" customFormat="1">
      <c r="A65" s="13">
        <f t="shared" si="3"/>
        <v>14</v>
      </c>
      <c r="B65" s="5" t="s">
        <v>444</v>
      </c>
      <c r="C65" s="6" t="s">
        <v>4078</v>
      </c>
      <c r="D65" s="6" t="s">
        <v>4079</v>
      </c>
      <c r="E65" s="6" t="s">
        <v>51</v>
      </c>
      <c r="F65" s="6" t="s">
        <v>243</v>
      </c>
      <c r="G65" s="6" t="s">
        <v>117</v>
      </c>
      <c r="H65" s="6" t="s">
        <v>4080</v>
      </c>
      <c r="I65" s="6" t="s">
        <v>715</v>
      </c>
      <c r="J65" s="6" t="s">
        <v>33</v>
      </c>
      <c r="K65" s="6" t="s">
        <v>4081</v>
      </c>
      <c r="L65" s="6" t="s">
        <v>4082</v>
      </c>
      <c r="M65" s="6" t="s">
        <v>4083</v>
      </c>
      <c r="N65" s="6" t="s">
        <v>4084</v>
      </c>
      <c r="O65" s="6" t="s">
        <v>247</v>
      </c>
      <c r="P65" s="6" t="s">
        <v>4085</v>
      </c>
      <c r="Q65" s="6" t="s">
        <v>4086</v>
      </c>
      <c r="R65" s="6" t="s">
        <v>247</v>
      </c>
      <c r="S65" s="6" t="s">
        <v>4087</v>
      </c>
      <c r="T65" s="6" t="s">
        <v>4088</v>
      </c>
      <c r="U65" s="6" t="s">
        <v>4089</v>
      </c>
      <c r="V65" s="6" t="s">
        <v>18</v>
      </c>
      <c r="W65" s="6" t="s">
        <v>19</v>
      </c>
      <c r="X65" s="6" t="s">
        <v>4090</v>
      </c>
      <c r="Y65" s="6" t="s">
        <v>4085</v>
      </c>
      <c r="Z65" s="6" t="s">
        <v>4086</v>
      </c>
      <c r="AA65" s="6" t="s">
        <v>247</v>
      </c>
      <c r="AB65" s="6" t="s">
        <v>4091</v>
      </c>
      <c r="AC65" s="6" t="s">
        <v>4092</v>
      </c>
      <c r="AD65" s="6" t="s">
        <v>4093</v>
      </c>
      <c r="AE65" s="6" t="s">
        <v>4094</v>
      </c>
      <c r="AF65" s="6" t="s">
        <v>135</v>
      </c>
      <c r="AG65" s="6" t="s">
        <v>27</v>
      </c>
    </row>
    <row r="66" spans="1:33" s="57" customFormat="1">
      <c r="A66" s="13">
        <f t="shared" si="3"/>
        <v>15</v>
      </c>
      <c r="B66" s="5" t="s">
        <v>444</v>
      </c>
      <c r="C66" s="6" t="s">
        <v>5771</v>
      </c>
      <c r="D66" s="6" t="s">
        <v>5772</v>
      </c>
      <c r="E66" s="6" t="s">
        <v>51</v>
      </c>
      <c r="F66" s="6" t="s">
        <v>52</v>
      </c>
      <c r="G66" s="6" t="s">
        <v>5</v>
      </c>
      <c r="H66" s="6" t="s">
        <v>2578</v>
      </c>
      <c r="I66" s="6" t="s">
        <v>7</v>
      </c>
      <c r="J66" s="6" t="s">
        <v>5773</v>
      </c>
      <c r="K66" s="6" t="s">
        <v>5774</v>
      </c>
      <c r="L66" s="6" t="s">
        <v>5775</v>
      </c>
      <c r="M66" s="6" t="s">
        <v>5776</v>
      </c>
      <c r="N66" s="6" t="s">
        <v>5777</v>
      </c>
      <c r="O66" s="7" t="s">
        <v>5778</v>
      </c>
      <c r="P66" s="6" t="s">
        <v>5779</v>
      </c>
      <c r="Q66" s="6" t="s">
        <v>5780</v>
      </c>
      <c r="R66" s="6" t="s">
        <v>5781</v>
      </c>
      <c r="S66" s="6" t="s">
        <v>5782</v>
      </c>
      <c r="T66" s="6" t="s">
        <v>5783</v>
      </c>
      <c r="U66" s="6" t="s">
        <v>5784</v>
      </c>
      <c r="V66" s="6" t="s">
        <v>575</v>
      </c>
      <c r="W66" s="6" t="s">
        <v>193</v>
      </c>
      <c r="X66" s="6" t="s">
        <v>5785</v>
      </c>
      <c r="Y66" s="6" t="s">
        <v>5786</v>
      </c>
      <c r="Z66" s="6" t="s">
        <v>5787</v>
      </c>
      <c r="AA66" s="6" t="s">
        <v>336</v>
      </c>
      <c r="AB66" s="6" t="s">
        <v>5788</v>
      </c>
      <c r="AC66" s="6" t="s">
        <v>5789</v>
      </c>
      <c r="AD66" s="6" t="s">
        <v>5790</v>
      </c>
      <c r="AE66" s="6" t="s">
        <v>5791</v>
      </c>
      <c r="AF66" s="6" t="s">
        <v>26</v>
      </c>
      <c r="AG66" s="6" t="s">
        <v>27</v>
      </c>
    </row>
    <row r="67" spans="1:33" s="2" customFormat="1">
      <c r="A67" s="13">
        <v>16</v>
      </c>
      <c r="B67" s="5" t="s">
        <v>444</v>
      </c>
      <c r="C67" s="6" t="s">
        <v>6535</v>
      </c>
      <c r="D67" s="6" t="s">
        <v>6536</v>
      </c>
      <c r="E67" s="6" t="s">
        <v>3</v>
      </c>
      <c r="F67" s="6" t="s">
        <v>31</v>
      </c>
      <c r="G67" s="6" t="s">
        <v>117</v>
      </c>
      <c r="H67" s="6" t="s">
        <v>4859</v>
      </c>
      <c r="I67" s="6" t="s">
        <v>7</v>
      </c>
      <c r="J67" s="6" t="s">
        <v>33</v>
      </c>
      <c r="K67" s="6" t="s">
        <v>123</v>
      </c>
      <c r="L67" s="6" t="s">
        <v>6537</v>
      </c>
      <c r="M67" s="6" t="s">
        <v>6538</v>
      </c>
      <c r="N67" s="6" t="s">
        <v>6539</v>
      </c>
      <c r="O67" s="7" t="s">
        <v>6540</v>
      </c>
      <c r="P67" s="6" t="s">
        <v>6541</v>
      </c>
      <c r="Q67" s="6">
        <v>912232208600</v>
      </c>
      <c r="R67" s="6">
        <v>912232208600</v>
      </c>
      <c r="S67" s="6" t="s">
        <v>6542</v>
      </c>
      <c r="T67" s="6" t="s">
        <v>6537</v>
      </c>
      <c r="U67" s="6" t="s">
        <v>6543</v>
      </c>
      <c r="V67" s="6" t="s">
        <v>18</v>
      </c>
      <c r="W67" s="6" t="s">
        <v>19</v>
      </c>
      <c r="X67" s="6" t="s">
        <v>6544</v>
      </c>
      <c r="Y67" s="6" t="s">
        <v>6545</v>
      </c>
      <c r="Z67" s="6">
        <v>912232208600</v>
      </c>
      <c r="AA67" s="6">
        <v>912232208600</v>
      </c>
      <c r="AB67" s="6" t="s">
        <v>6546</v>
      </c>
      <c r="AC67" s="6" t="s">
        <v>6547</v>
      </c>
      <c r="AD67" s="6" t="s">
        <v>6548</v>
      </c>
      <c r="AE67" s="6" t="s">
        <v>6549</v>
      </c>
      <c r="AF67" s="6" t="s">
        <v>26</v>
      </c>
      <c r="AG67" s="6" t="s">
        <v>27</v>
      </c>
    </row>
    <row r="68" spans="1:33" s="57" customFormat="1">
      <c r="A68" s="13">
        <f t="shared" si="3"/>
        <v>17</v>
      </c>
      <c r="B68" s="5" t="s">
        <v>444</v>
      </c>
      <c r="C68" s="6" t="s">
        <v>4182</v>
      </c>
      <c r="D68" s="6" t="s">
        <v>4183</v>
      </c>
      <c r="E68" s="6" t="s">
        <v>618</v>
      </c>
      <c r="F68" s="6" t="s">
        <v>2234</v>
      </c>
      <c r="G68" s="6" t="s">
        <v>5</v>
      </c>
      <c r="H68" s="6" t="s">
        <v>2578</v>
      </c>
      <c r="I68" s="6" t="s">
        <v>7</v>
      </c>
      <c r="J68" s="6" t="s">
        <v>33</v>
      </c>
      <c r="K68" s="6" t="s">
        <v>4184</v>
      </c>
      <c r="L68" s="6" t="s">
        <v>4185</v>
      </c>
      <c r="M68" s="6" t="s">
        <v>4186</v>
      </c>
      <c r="N68" s="6" t="s">
        <v>4187</v>
      </c>
      <c r="O68" s="7" t="s">
        <v>4188</v>
      </c>
      <c r="P68" s="6" t="s">
        <v>4189</v>
      </c>
      <c r="Q68" s="6" t="s">
        <v>4190</v>
      </c>
      <c r="R68" s="6" t="s">
        <v>4191</v>
      </c>
      <c r="S68" s="6" t="s">
        <v>4192</v>
      </c>
      <c r="T68" s="6" t="s">
        <v>4193</v>
      </c>
      <c r="U68" s="6" t="s">
        <v>4194</v>
      </c>
      <c r="V68" s="6" t="s">
        <v>18</v>
      </c>
      <c r="W68" s="6" t="s">
        <v>19</v>
      </c>
      <c r="X68" s="6" t="s">
        <v>4195</v>
      </c>
      <c r="Y68" s="6" t="s">
        <v>4196</v>
      </c>
      <c r="Z68" s="6" t="s">
        <v>4197</v>
      </c>
      <c r="AA68" s="6" t="s">
        <v>205</v>
      </c>
      <c r="AB68" s="6" t="s">
        <v>4198</v>
      </c>
      <c r="AC68" s="6" t="s">
        <v>4199</v>
      </c>
      <c r="AD68" s="6" t="s">
        <v>3119</v>
      </c>
      <c r="AE68" s="6" t="s">
        <v>4200</v>
      </c>
      <c r="AF68" s="6" t="s">
        <v>26</v>
      </c>
      <c r="AG68" s="6" t="s">
        <v>27</v>
      </c>
    </row>
    <row r="69" spans="1:33" s="77" customFormat="1" ht="21">
      <c r="A69" s="132" t="s">
        <v>5936</v>
      </c>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row>
    <row r="70" spans="1:33" s="57" customFormat="1">
      <c r="A70" s="13">
        <v>1</v>
      </c>
      <c r="B70" s="5" t="s">
        <v>48</v>
      </c>
      <c r="C70" s="6" t="s">
        <v>4392</v>
      </c>
      <c r="D70" s="6" t="s">
        <v>4393</v>
      </c>
      <c r="E70" s="6" t="s">
        <v>526</v>
      </c>
      <c r="F70" s="6" t="s">
        <v>2029</v>
      </c>
      <c r="G70" s="6" t="s">
        <v>5</v>
      </c>
      <c r="H70" s="6" t="s">
        <v>4394</v>
      </c>
      <c r="I70" s="6" t="s">
        <v>7</v>
      </c>
      <c r="J70" s="6" t="s">
        <v>33</v>
      </c>
      <c r="K70" s="6" t="s">
        <v>4395</v>
      </c>
      <c r="L70" s="6" t="s">
        <v>4396</v>
      </c>
      <c r="M70" s="6" t="s">
        <v>4397</v>
      </c>
      <c r="N70" s="6" t="s">
        <v>4398</v>
      </c>
      <c r="O70" s="7" t="s">
        <v>4399</v>
      </c>
      <c r="P70" s="6" t="s">
        <v>4400</v>
      </c>
      <c r="Q70" s="6" t="s">
        <v>4401</v>
      </c>
      <c r="R70" s="6" t="s">
        <v>262</v>
      </c>
      <c r="S70" s="6" t="s">
        <v>4402</v>
      </c>
      <c r="T70" s="6" t="s">
        <v>4403</v>
      </c>
      <c r="U70" s="6" t="s">
        <v>4404</v>
      </c>
      <c r="V70" s="6" t="s">
        <v>66</v>
      </c>
      <c r="W70" s="6" t="s">
        <v>19</v>
      </c>
      <c r="X70" s="6" t="s">
        <v>4405</v>
      </c>
      <c r="Y70" s="6" t="s">
        <v>4406</v>
      </c>
      <c r="Z70" s="6">
        <v>996777980909</v>
      </c>
      <c r="AA70" s="6" t="s">
        <v>262</v>
      </c>
      <c r="AB70" s="6" t="s">
        <v>4407</v>
      </c>
      <c r="AC70" s="6" t="s">
        <v>4408</v>
      </c>
      <c r="AD70" s="6" t="s">
        <v>4409</v>
      </c>
      <c r="AE70" s="6" t="s">
        <v>4410</v>
      </c>
      <c r="AF70" s="6" t="s">
        <v>26</v>
      </c>
      <c r="AG70" s="6" t="s">
        <v>27</v>
      </c>
    </row>
    <row r="71" spans="1:33" s="57" customFormat="1">
      <c r="A71" s="13">
        <f>1+A70</f>
        <v>2</v>
      </c>
      <c r="B71" s="5" t="s">
        <v>48</v>
      </c>
      <c r="C71" s="6" t="s">
        <v>1026</v>
      </c>
      <c r="D71" s="6" t="s">
        <v>1027</v>
      </c>
      <c r="E71" s="6" t="s">
        <v>3</v>
      </c>
      <c r="F71" s="6" t="s">
        <v>313</v>
      </c>
      <c r="G71" s="6" t="s">
        <v>117</v>
      </c>
      <c r="H71" s="6" t="s">
        <v>1028</v>
      </c>
      <c r="I71" s="6" t="s">
        <v>7</v>
      </c>
      <c r="J71" s="6" t="s">
        <v>601</v>
      </c>
      <c r="K71" s="6" t="s">
        <v>1029</v>
      </c>
      <c r="L71" s="6" t="s">
        <v>1030</v>
      </c>
      <c r="M71" s="6" t="s">
        <v>1031</v>
      </c>
      <c r="N71" s="6" t="s">
        <v>1032</v>
      </c>
      <c r="O71" s="7" t="s">
        <v>1033</v>
      </c>
      <c r="P71" s="6" t="s">
        <v>1034</v>
      </c>
      <c r="Q71" s="6">
        <v>94712766168</v>
      </c>
      <c r="R71" s="6">
        <v>94712766168</v>
      </c>
      <c r="S71" s="6" t="s">
        <v>1035</v>
      </c>
      <c r="T71" s="6" t="s">
        <v>1036</v>
      </c>
      <c r="U71" s="6" t="s">
        <v>1037</v>
      </c>
      <c r="V71" s="6" t="s">
        <v>18</v>
      </c>
      <c r="W71" s="6" t="s">
        <v>19</v>
      </c>
      <c r="X71" s="6" t="s">
        <v>1038</v>
      </c>
      <c r="Y71" s="6" t="s">
        <v>1034</v>
      </c>
      <c r="Z71" s="6">
        <v>94712766168</v>
      </c>
      <c r="AA71" s="6">
        <v>94712766168</v>
      </c>
      <c r="AB71" s="6" t="s">
        <v>1039</v>
      </c>
      <c r="AC71" s="6" t="s">
        <v>1040</v>
      </c>
      <c r="AD71" s="6" t="s">
        <v>1041</v>
      </c>
      <c r="AE71" s="6" t="s">
        <v>1042</v>
      </c>
      <c r="AF71" s="6" t="s">
        <v>26</v>
      </c>
      <c r="AG71" s="6" t="s">
        <v>27</v>
      </c>
    </row>
    <row r="72" spans="1:33" s="57" customFormat="1">
      <c r="A72" s="13">
        <f>1+A71</f>
        <v>3</v>
      </c>
      <c r="B72" s="5" t="s">
        <v>48</v>
      </c>
      <c r="C72" s="6" t="s">
        <v>5397</v>
      </c>
      <c r="D72" s="6" t="s">
        <v>5398</v>
      </c>
      <c r="E72" s="6" t="s">
        <v>3</v>
      </c>
      <c r="F72" s="6" t="s">
        <v>139</v>
      </c>
      <c r="G72" s="6" t="s">
        <v>5</v>
      </c>
      <c r="H72" s="6" t="s">
        <v>5399</v>
      </c>
      <c r="I72" s="6" t="s">
        <v>246</v>
      </c>
      <c r="J72" s="6" t="s">
        <v>33</v>
      </c>
      <c r="K72" s="6" t="s">
        <v>5400</v>
      </c>
      <c r="L72" s="6" t="s">
        <v>5401</v>
      </c>
      <c r="M72" s="6" t="s">
        <v>5402</v>
      </c>
      <c r="N72" s="6" t="s">
        <v>5403</v>
      </c>
      <c r="O72" s="7" t="s">
        <v>5404</v>
      </c>
      <c r="P72" s="6" t="s">
        <v>5405</v>
      </c>
      <c r="Q72" s="6" t="s">
        <v>5406</v>
      </c>
      <c r="R72" s="6" t="s">
        <v>5407</v>
      </c>
      <c r="S72" s="6" t="s">
        <v>5408</v>
      </c>
      <c r="T72" s="6" t="s">
        <v>5409</v>
      </c>
      <c r="U72" s="6" t="s">
        <v>5410</v>
      </c>
      <c r="V72" s="6" t="s">
        <v>18</v>
      </c>
      <c r="W72" s="6" t="s">
        <v>19</v>
      </c>
      <c r="X72" s="6" t="s">
        <v>5403</v>
      </c>
      <c r="Y72" s="6" t="s">
        <v>5411</v>
      </c>
      <c r="Z72" s="6" t="s">
        <v>5406</v>
      </c>
      <c r="AA72" s="6" t="s">
        <v>5412</v>
      </c>
      <c r="AB72" s="6" t="s">
        <v>5413</v>
      </c>
      <c r="AC72" s="6" t="s">
        <v>5414</v>
      </c>
      <c r="AD72" s="6" t="s">
        <v>5415</v>
      </c>
      <c r="AE72" s="6" t="s">
        <v>5416</v>
      </c>
      <c r="AF72" s="6" t="s">
        <v>26</v>
      </c>
      <c r="AG72" s="6" t="s">
        <v>27</v>
      </c>
    </row>
    <row r="73" spans="1:33" s="2" customFormat="1">
      <c r="A73" s="13">
        <f t="shared" ref="A73:A75" si="4">1+A72</f>
        <v>4</v>
      </c>
      <c r="B73" s="5" t="s">
        <v>48</v>
      </c>
      <c r="C73" s="6" t="s">
        <v>6138</v>
      </c>
      <c r="D73" s="6" t="s">
        <v>6139</v>
      </c>
      <c r="E73" s="6" t="s">
        <v>51</v>
      </c>
      <c r="F73" s="6" t="s">
        <v>243</v>
      </c>
      <c r="G73" s="6" t="s">
        <v>283</v>
      </c>
      <c r="H73" s="6" t="s">
        <v>6140</v>
      </c>
      <c r="I73" s="6" t="s">
        <v>246</v>
      </c>
      <c r="J73" s="6" t="s">
        <v>33</v>
      </c>
      <c r="K73" s="6" t="s">
        <v>6141</v>
      </c>
      <c r="L73" s="6" t="s">
        <v>6142</v>
      </c>
      <c r="M73" s="6" t="s">
        <v>6143</v>
      </c>
      <c r="N73" s="6" t="s">
        <v>6144</v>
      </c>
      <c r="O73" s="7" t="s">
        <v>6145</v>
      </c>
      <c r="P73" s="6" t="s">
        <v>6146</v>
      </c>
      <c r="Q73" s="6">
        <v>6324260851</v>
      </c>
      <c r="R73" s="6">
        <v>6324260851</v>
      </c>
      <c r="S73" s="6" t="s">
        <v>6147</v>
      </c>
      <c r="T73" s="6" t="s">
        <v>6148</v>
      </c>
      <c r="U73" s="6" t="s">
        <v>6149</v>
      </c>
      <c r="V73" s="6" t="s">
        <v>18</v>
      </c>
      <c r="W73" s="6" t="s">
        <v>19</v>
      </c>
      <c r="X73" s="6" t="s">
        <v>6144</v>
      </c>
      <c r="Y73" s="6" t="s">
        <v>6150</v>
      </c>
      <c r="Z73" s="6">
        <v>6324260851</v>
      </c>
      <c r="AA73" s="6">
        <v>6324260851</v>
      </c>
      <c r="AB73" s="6" t="s">
        <v>6151</v>
      </c>
      <c r="AC73" s="6" t="s">
        <v>6152</v>
      </c>
      <c r="AD73" s="6" t="s">
        <v>6153</v>
      </c>
      <c r="AE73" s="6" t="s">
        <v>6154</v>
      </c>
      <c r="AF73" s="6" t="s">
        <v>135</v>
      </c>
      <c r="AG73" s="6" t="s">
        <v>27</v>
      </c>
    </row>
    <row r="74" spans="1:33" s="57" customFormat="1">
      <c r="A74" s="13">
        <f t="shared" si="4"/>
        <v>5</v>
      </c>
      <c r="B74" s="5" t="s">
        <v>48</v>
      </c>
      <c r="C74" s="6" t="s">
        <v>1043</v>
      </c>
      <c r="D74" s="6" t="s">
        <v>1043</v>
      </c>
      <c r="E74" s="6" t="s">
        <v>51</v>
      </c>
      <c r="F74" s="6" t="s">
        <v>243</v>
      </c>
      <c r="G74" s="6" t="s">
        <v>117</v>
      </c>
      <c r="H74" s="6" t="s">
        <v>1044</v>
      </c>
      <c r="I74" s="6" t="s">
        <v>7</v>
      </c>
      <c r="J74" s="6" t="s">
        <v>33</v>
      </c>
      <c r="K74" s="6" t="s">
        <v>1045</v>
      </c>
      <c r="L74" s="6" t="s">
        <v>1046</v>
      </c>
      <c r="M74" s="6" t="s">
        <v>1047</v>
      </c>
      <c r="N74" s="6" t="s">
        <v>1048</v>
      </c>
      <c r="O74" s="7" t="s">
        <v>1049</v>
      </c>
      <c r="P74" s="6" t="s">
        <v>1050</v>
      </c>
      <c r="Q74" s="6" t="s">
        <v>1051</v>
      </c>
      <c r="R74" s="6" t="s">
        <v>1052</v>
      </c>
      <c r="S74" s="6" t="s">
        <v>1053</v>
      </c>
      <c r="T74" s="6" t="s">
        <v>1054</v>
      </c>
      <c r="U74" s="6" t="s">
        <v>1055</v>
      </c>
      <c r="V74" s="6" t="s">
        <v>66</v>
      </c>
      <c r="W74" s="6" t="s">
        <v>19</v>
      </c>
      <c r="X74" s="6" t="s">
        <v>1056</v>
      </c>
      <c r="Y74" s="6" t="s">
        <v>1057</v>
      </c>
      <c r="Z74" s="6">
        <v>639163001706</v>
      </c>
      <c r="AA74" s="6" t="s">
        <v>1052</v>
      </c>
      <c r="AB74" s="6" t="s">
        <v>1058</v>
      </c>
      <c r="AC74" s="6" t="s">
        <v>1059</v>
      </c>
      <c r="AD74" s="6" t="s">
        <v>1060</v>
      </c>
      <c r="AE74" s="6" t="s">
        <v>1061</v>
      </c>
      <c r="AF74" s="6" t="s">
        <v>26</v>
      </c>
      <c r="AG74" s="6" t="s">
        <v>27</v>
      </c>
    </row>
    <row r="75" spans="1:33" s="57" customFormat="1">
      <c r="A75" s="13">
        <f t="shared" si="4"/>
        <v>6</v>
      </c>
      <c r="B75" s="5" t="s">
        <v>48</v>
      </c>
      <c r="C75" s="6" t="s">
        <v>49</v>
      </c>
      <c r="D75" s="6" t="s">
        <v>50</v>
      </c>
      <c r="E75" s="6" t="s">
        <v>51</v>
      </c>
      <c r="F75" s="6" t="s">
        <v>52</v>
      </c>
      <c r="G75" s="6" t="s">
        <v>5</v>
      </c>
      <c r="H75" s="6" t="s">
        <v>53</v>
      </c>
      <c r="I75" s="6" t="s">
        <v>7</v>
      </c>
      <c r="J75" s="6" t="s">
        <v>54</v>
      </c>
      <c r="K75" s="6" t="s">
        <v>55</v>
      </c>
      <c r="L75" s="6" t="s">
        <v>56</v>
      </c>
      <c r="M75" s="6" t="s">
        <v>57</v>
      </c>
      <c r="N75" s="6" t="s">
        <v>58</v>
      </c>
      <c r="O75" s="6" t="s">
        <v>59</v>
      </c>
      <c r="P75" s="6" t="s">
        <v>60</v>
      </c>
      <c r="Q75" s="6" t="s">
        <v>61</v>
      </c>
      <c r="R75" s="6" t="s">
        <v>62</v>
      </c>
      <c r="S75" s="6" t="s">
        <v>63</v>
      </c>
      <c r="T75" s="6" t="s">
        <v>64</v>
      </c>
      <c r="U75" s="6" t="s">
        <v>65</v>
      </c>
      <c r="V75" s="6" t="s">
        <v>66</v>
      </c>
      <c r="W75" s="6" t="s">
        <v>19</v>
      </c>
      <c r="X75" s="6" t="s">
        <v>67</v>
      </c>
      <c r="Y75" s="6" t="s">
        <v>60</v>
      </c>
      <c r="Z75" s="6" t="s">
        <v>68</v>
      </c>
      <c r="AA75" s="6" t="s">
        <v>62</v>
      </c>
      <c r="AB75" s="6" t="s">
        <v>69</v>
      </c>
      <c r="AC75" s="6" t="s">
        <v>70</v>
      </c>
      <c r="AD75" s="6" t="s">
        <v>71</v>
      </c>
      <c r="AE75" s="6" t="s">
        <v>72</v>
      </c>
      <c r="AF75" s="6" t="s">
        <v>26</v>
      </c>
      <c r="AG75" s="6" t="s">
        <v>27</v>
      </c>
    </row>
    <row r="76" spans="1:33" s="78" customFormat="1" ht="21">
      <c r="A76" s="135" t="s">
        <v>5934</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6"/>
    </row>
    <row r="77" spans="1:33" s="57" customFormat="1">
      <c r="A77" s="13">
        <v>1</v>
      </c>
      <c r="B77" s="5" t="s">
        <v>387</v>
      </c>
      <c r="C77" s="6" t="s">
        <v>2943</v>
      </c>
      <c r="D77" s="6" t="s">
        <v>2944</v>
      </c>
      <c r="E77" s="6" t="s">
        <v>618</v>
      </c>
      <c r="F77" s="6" t="s">
        <v>2945</v>
      </c>
      <c r="G77" s="6" t="s">
        <v>244</v>
      </c>
      <c r="H77" s="6" t="s">
        <v>2946</v>
      </c>
      <c r="I77" s="6" t="s">
        <v>246</v>
      </c>
      <c r="J77" s="6" t="s">
        <v>33</v>
      </c>
      <c r="K77" s="6" t="s">
        <v>2947</v>
      </c>
      <c r="L77" s="6" t="s">
        <v>2948</v>
      </c>
      <c r="M77" s="6" t="s">
        <v>2949</v>
      </c>
      <c r="N77" s="6" t="s">
        <v>2950</v>
      </c>
      <c r="O77" s="7" t="s">
        <v>2951</v>
      </c>
      <c r="P77" s="6" t="s">
        <v>2952</v>
      </c>
      <c r="Q77" s="6">
        <f>852-27237536</f>
        <v>-27236684</v>
      </c>
      <c r="R77" s="6">
        <f>852-27354559</f>
        <v>-27353707</v>
      </c>
      <c r="S77" s="6" t="s">
        <v>2953</v>
      </c>
      <c r="T77" s="6" t="s">
        <v>2954</v>
      </c>
      <c r="U77" s="6" t="s">
        <v>2955</v>
      </c>
      <c r="V77" s="6" t="s">
        <v>18</v>
      </c>
      <c r="W77" s="6" t="s">
        <v>19</v>
      </c>
      <c r="X77" s="6" t="s">
        <v>2956</v>
      </c>
      <c r="Y77" s="6" t="s">
        <v>2957</v>
      </c>
      <c r="Z77" s="6">
        <f>852-92706460</f>
        <v>-92705608</v>
      </c>
      <c r="AA77" s="6">
        <f>852-27354559</f>
        <v>-27353707</v>
      </c>
      <c r="AB77" s="6" t="s">
        <v>2958</v>
      </c>
      <c r="AC77" s="6" t="s">
        <v>2959</v>
      </c>
      <c r="AD77" s="6" t="s">
        <v>2960</v>
      </c>
      <c r="AE77" s="6" t="s">
        <v>2961</v>
      </c>
      <c r="AF77" s="6" t="s">
        <v>135</v>
      </c>
      <c r="AG77" s="6" t="s">
        <v>27</v>
      </c>
    </row>
    <row r="78" spans="1:33" s="57" customFormat="1">
      <c r="A78" s="13">
        <f>1+A77</f>
        <v>2</v>
      </c>
      <c r="B78" s="5" t="s">
        <v>387</v>
      </c>
      <c r="C78" s="6" t="s">
        <v>388</v>
      </c>
      <c r="D78" s="6" t="s">
        <v>389</v>
      </c>
      <c r="E78" s="6" t="s">
        <v>3</v>
      </c>
      <c r="F78" s="6" t="s">
        <v>313</v>
      </c>
      <c r="G78" s="6" t="s">
        <v>5</v>
      </c>
      <c r="H78" s="6" t="s">
        <v>390</v>
      </c>
      <c r="I78" s="6" t="s">
        <v>7</v>
      </c>
      <c r="J78" s="6" t="s">
        <v>33</v>
      </c>
      <c r="K78" s="6" t="s">
        <v>391</v>
      </c>
      <c r="L78" s="6" t="s">
        <v>392</v>
      </c>
      <c r="M78" s="6" t="s">
        <v>393</v>
      </c>
      <c r="N78" s="6" t="s">
        <v>394</v>
      </c>
      <c r="O78" s="7" t="s">
        <v>395</v>
      </c>
      <c r="P78" s="6" t="s">
        <v>396</v>
      </c>
      <c r="Q78" s="6">
        <f>94-112506001</f>
        <v>-112505907</v>
      </c>
      <c r="R78" s="6">
        <f>94-112506002</f>
        <v>-112505908</v>
      </c>
      <c r="S78" s="6" t="s">
        <v>397</v>
      </c>
      <c r="T78" s="6" t="s">
        <v>398</v>
      </c>
      <c r="U78" s="6" t="s">
        <v>399</v>
      </c>
      <c r="V78" s="6" t="s">
        <v>18</v>
      </c>
      <c r="W78" s="6" t="s">
        <v>19</v>
      </c>
      <c r="X78" s="6" t="s">
        <v>400</v>
      </c>
      <c r="Y78" s="6" t="s">
        <v>396</v>
      </c>
      <c r="Z78" s="6">
        <f>94-759718017</f>
        <v>-759717923</v>
      </c>
      <c r="AA78" s="6">
        <f>94-112506001</f>
        <v>-112505907</v>
      </c>
      <c r="AB78" s="6" t="s">
        <v>401</v>
      </c>
      <c r="AC78" s="6" t="s">
        <v>402</v>
      </c>
      <c r="AD78" s="6" t="s">
        <v>403</v>
      </c>
      <c r="AE78" s="6" t="s">
        <v>404</v>
      </c>
      <c r="AF78" s="6" t="s">
        <v>26</v>
      </c>
      <c r="AG78" s="6" t="s">
        <v>27</v>
      </c>
    </row>
    <row r="79" spans="1:33" s="57" customFormat="1">
      <c r="A79" s="13">
        <f t="shared" ref="A79:A88" si="5">1+A78</f>
        <v>3</v>
      </c>
      <c r="B79" s="5" t="s">
        <v>387</v>
      </c>
      <c r="C79" s="6" t="s">
        <v>2815</v>
      </c>
      <c r="D79" s="6" t="s">
        <v>2816</v>
      </c>
      <c r="E79" s="6" t="s">
        <v>51</v>
      </c>
      <c r="F79" s="6" t="s">
        <v>2817</v>
      </c>
      <c r="G79" s="6" t="s">
        <v>117</v>
      </c>
      <c r="H79" s="6" t="s">
        <v>2818</v>
      </c>
      <c r="I79" s="6" t="s">
        <v>7</v>
      </c>
      <c r="J79" s="6" t="s">
        <v>33</v>
      </c>
      <c r="K79" s="6" t="s">
        <v>2819</v>
      </c>
      <c r="L79" s="6" t="s">
        <v>2820</v>
      </c>
      <c r="M79" s="6" t="s">
        <v>2821</v>
      </c>
      <c r="N79" s="6" t="s">
        <v>2822</v>
      </c>
      <c r="O79" s="6" t="s">
        <v>2823</v>
      </c>
      <c r="P79" s="6" t="s">
        <v>2824</v>
      </c>
      <c r="Q79" s="6">
        <f>852 - 27237536</f>
        <v>-27236684</v>
      </c>
      <c r="R79" s="6" t="s">
        <v>2825</v>
      </c>
      <c r="S79" s="6" t="s">
        <v>2826</v>
      </c>
      <c r="T79" s="6" t="s">
        <v>2827</v>
      </c>
      <c r="U79" s="6" t="s">
        <v>2828</v>
      </c>
      <c r="V79" s="6" t="s">
        <v>66</v>
      </c>
      <c r="W79" s="6" t="s">
        <v>19</v>
      </c>
      <c r="X79" s="6" t="s">
        <v>2829</v>
      </c>
      <c r="Y79" s="6" t="s">
        <v>2830</v>
      </c>
      <c r="Z79" s="6">
        <f>852-69920878</f>
        <v>-69920026</v>
      </c>
      <c r="AA79" s="6" t="s">
        <v>2825</v>
      </c>
      <c r="AB79" s="6" t="s">
        <v>2831</v>
      </c>
      <c r="AC79" s="6" t="s">
        <v>2832</v>
      </c>
      <c r="AD79" s="6" t="s">
        <v>2818</v>
      </c>
      <c r="AE79" s="6" t="s">
        <v>2833</v>
      </c>
      <c r="AF79" s="6" t="s">
        <v>26</v>
      </c>
      <c r="AG79" s="6" t="s">
        <v>27</v>
      </c>
    </row>
    <row r="80" spans="1:33" s="57" customFormat="1">
      <c r="A80" s="13">
        <f t="shared" si="5"/>
        <v>4</v>
      </c>
      <c r="B80" s="5" t="s">
        <v>387</v>
      </c>
      <c r="C80" s="6" t="s">
        <v>4580</v>
      </c>
      <c r="D80" s="6" t="s">
        <v>4581</v>
      </c>
      <c r="E80" s="6" t="s">
        <v>51</v>
      </c>
      <c r="F80" s="6" t="s">
        <v>2817</v>
      </c>
      <c r="G80" s="6" t="s">
        <v>283</v>
      </c>
      <c r="H80" s="6" t="s">
        <v>2818</v>
      </c>
      <c r="I80" s="6" t="s">
        <v>266</v>
      </c>
      <c r="J80" s="6" t="s">
        <v>33</v>
      </c>
      <c r="K80" s="6" t="s">
        <v>4582</v>
      </c>
      <c r="L80" s="6" t="s">
        <v>4583</v>
      </c>
      <c r="M80" s="6" t="s">
        <v>4584</v>
      </c>
      <c r="N80" s="6" t="s">
        <v>4585</v>
      </c>
      <c r="O80" s="7" t="s">
        <v>4586</v>
      </c>
      <c r="P80" s="6" t="s">
        <v>4587</v>
      </c>
      <c r="Q80" s="6" t="s">
        <v>4588</v>
      </c>
      <c r="R80" s="6">
        <v>85227354559</v>
      </c>
      <c r="S80" s="6" t="s">
        <v>4589</v>
      </c>
      <c r="T80" s="6" t="s">
        <v>4590</v>
      </c>
      <c r="U80" s="6" t="s">
        <v>4591</v>
      </c>
      <c r="V80" s="6" t="s">
        <v>66</v>
      </c>
      <c r="W80" s="6" t="s">
        <v>19</v>
      </c>
      <c r="X80" s="6" t="s">
        <v>4592</v>
      </c>
      <c r="Y80" s="6" t="s">
        <v>4593</v>
      </c>
      <c r="Z80" s="6">
        <v>85296081475</v>
      </c>
      <c r="AA80" s="6">
        <v>85227354559</v>
      </c>
      <c r="AB80" s="6" t="s">
        <v>4594</v>
      </c>
      <c r="AC80" s="6" t="s">
        <v>4595</v>
      </c>
      <c r="AD80" s="6" t="s">
        <v>2818</v>
      </c>
      <c r="AE80" s="6" t="s">
        <v>4596</v>
      </c>
      <c r="AF80" s="6" t="s">
        <v>26</v>
      </c>
      <c r="AG80" s="6" t="s">
        <v>27</v>
      </c>
    </row>
    <row r="81" spans="1:33" s="57" customFormat="1">
      <c r="A81" s="13">
        <f t="shared" si="5"/>
        <v>5</v>
      </c>
      <c r="B81" s="5" t="s">
        <v>387</v>
      </c>
      <c r="C81" s="6" t="s">
        <v>2430</v>
      </c>
      <c r="D81" s="6" t="s">
        <v>2431</v>
      </c>
      <c r="E81" s="6" t="s">
        <v>618</v>
      </c>
      <c r="F81" s="6" t="s">
        <v>2432</v>
      </c>
      <c r="G81" s="6" t="s">
        <v>5</v>
      </c>
      <c r="H81" s="6" t="s">
        <v>2433</v>
      </c>
      <c r="I81" s="6" t="s">
        <v>7</v>
      </c>
      <c r="J81" s="6" t="s">
        <v>33</v>
      </c>
      <c r="K81" s="6" t="s">
        <v>205</v>
      </c>
      <c r="L81" s="6" t="s">
        <v>2434</v>
      </c>
      <c r="M81" s="6" t="s">
        <v>2435</v>
      </c>
      <c r="N81" s="6" t="s">
        <v>2436</v>
      </c>
      <c r="O81" s="6" t="s">
        <v>2437</v>
      </c>
      <c r="P81" s="6" t="s">
        <v>2438</v>
      </c>
      <c r="Q81" s="6" t="s">
        <v>2439</v>
      </c>
      <c r="R81" s="6" t="s">
        <v>205</v>
      </c>
      <c r="S81" s="6" t="s">
        <v>2440</v>
      </c>
      <c r="T81" s="6" t="s">
        <v>2441</v>
      </c>
      <c r="U81" s="6" t="s">
        <v>2442</v>
      </c>
      <c r="V81" s="6" t="s">
        <v>66</v>
      </c>
      <c r="W81" s="6" t="s">
        <v>19</v>
      </c>
      <c r="X81" s="6" t="s">
        <v>2436</v>
      </c>
      <c r="Y81" s="6" t="s">
        <v>2438</v>
      </c>
      <c r="Z81" s="6" t="s">
        <v>2443</v>
      </c>
      <c r="AA81" s="6" t="s">
        <v>205</v>
      </c>
      <c r="AB81" s="6" t="s">
        <v>2444</v>
      </c>
      <c r="AC81" s="6" t="s">
        <v>205</v>
      </c>
      <c r="AD81" s="6" t="s">
        <v>2445</v>
      </c>
      <c r="AE81" s="6" t="s">
        <v>2446</v>
      </c>
      <c r="AF81" s="6" t="s">
        <v>26</v>
      </c>
      <c r="AG81" s="6" t="s">
        <v>27</v>
      </c>
    </row>
    <row r="82" spans="1:33" s="57" customFormat="1">
      <c r="A82" s="13">
        <f t="shared" si="5"/>
        <v>6</v>
      </c>
      <c r="B82" s="5" t="s">
        <v>387</v>
      </c>
      <c r="C82" s="6" t="s">
        <v>616</v>
      </c>
      <c r="D82" s="6" t="s">
        <v>617</v>
      </c>
      <c r="E82" s="6" t="s">
        <v>618</v>
      </c>
      <c r="F82" s="6" t="s">
        <v>619</v>
      </c>
      <c r="G82" s="6" t="s">
        <v>5</v>
      </c>
      <c r="H82" s="6" t="s">
        <v>620</v>
      </c>
      <c r="I82" s="6" t="s">
        <v>7</v>
      </c>
      <c r="J82" s="6" t="s">
        <v>33</v>
      </c>
      <c r="K82" s="6" t="s">
        <v>621</v>
      </c>
      <c r="L82" s="6" t="s">
        <v>622</v>
      </c>
      <c r="M82" s="6" t="s">
        <v>623</v>
      </c>
      <c r="N82" s="6" t="s">
        <v>624</v>
      </c>
      <c r="O82" s="6" t="s">
        <v>205</v>
      </c>
      <c r="P82" s="6" t="s">
        <v>625</v>
      </c>
      <c r="Q82" s="6">
        <f>82-31-372-9301</f>
        <v>-9622</v>
      </c>
      <c r="R82" s="6">
        <f>82-31-372-9391</f>
        <v>-9712</v>
      </c>
      <c r="S82" s="6" t="s">
        <v>626</v>
      </c>
      <c r="T82" s="6" t="s">
        <v>627</v>
      </c>
      <c r="U82" s="6" t="s">
        <v>628</v>
      </c>
      <c r="V82" s="6" t="s">
        <v>18</v>
      </c>
      <c r="W82" s="6" t="s">
        <v>19</v>
      </c>
      <c r="X82" s="6" t="s">
        <v>629</v>
      </c>
      <c r="Y82" s="6" t="s">
        <v>630</v>
      </c>
      <c r="Z82" s="6">
        <v>821024640261</v>
      </c>
      <c r="AA82" s="6">
        <f>82-31-372-9391</f>
        <v>-9712</v>
      </c>
      <c r="AB82" s="6" t="s">
        <v>631</v>
      </c>
      <c r="AC82" s="6" t="s">
        <v>205</v>
      </c>
      <c r="AD82" s="6" t="s">
        <v>632</v>
      </c>
      <c r="AE82" s="6" t="s">
        <v>336</v>
      </c>
      <c r="AF82" s="6" t="s">
        <v>26</v>
      </c>
      <c r="AG82" s="6" t="s">
        <v>27</v>
      </c>
    </row>
    <row r="83" spans="1:33" s="57" customFormat="1">
      <c r="A83" s="13">
        <f t="shared" si="5"/>
        <v>7</v>
      </c>
      <c r="B83" s="5" t="s">
        <v>387</v>
      </c>
      <c r="C83" s="6" t="s">
        <v>5064</v>
      </c>
      <c r="D83" s="6" t="s">
        <v>5065</v>
      </c>
      <c r="E83" s="6" t="s">
        <v>51</v>
      </c>
      <c r="F83" s="6" t="s">
        <v>52</v>
      </c>
      <c r="G83" s="6" t="s">
        <v>117</v>
      </c>
      <c r="H83" s="6" t="s">
        <v>2983</v>
      </c>
      <c r="I83" s="6" t="s">
        <v>7</v>
      </c>
      <c r="J83" s="6" t="s">
        <v>33</v>
      </c>
      <c r="K83" s="6" t="s">
        <v>5066</v>
      </c>
      <c r="L83" s="6" t="s">
        <v>5067</v>
      </c>
      <c r="M83" s="6" t="s">
        <v>5068</v>
      </c>
      <c r="N83" s="6" t="s">
        <v>5069</v>
      </c>
      <c r="O83" s="7" t="s">
        <v>5070</v>
      </c>
      <c r="P83" s="6" t="s">
        <v>5071</v>
      </c>
      <c r="Q83" s="6" t="s">
        <v>5072</v>
      </c>
      <c r="R83" s="6" t="s">
        <v>5073</v>
      </c>
      <c r="S83" s="6" t="s">
        <v>5074</v>
      </c>
      <c r="T83" s="6" t="s">
        <v>5075</v>
      </c>
      <c r="U83" s="6" t="s">
        <v>5076</v>
      </c>
      <c r="V83" s="6" t="s">
        <v>18</v>
      </c>
      <c r="W83" s="6" t="s">
        <v>19</v>
      </c>
      <c r="X83" s="6" t="s">
        <v>5069</v>
      </c>
      <c r="Y83" s="6" t="s">
        <v>5077</v>
      </c>
      <c r="Z83" s="6" t="s">
        <v>5078</v>
      </c>
      <c r="AA83" s="6" t="s">
        <v>5079</v>
      </c>
      <c r="AB83" s="6" t="s">
        <v>5080</v>
      </c>
      <c r="AC83" s="6" t="s">
        <v>5081</v>
      </c>
      <c r="AD83" s="6" t="s">
        <v>2983</v>
      </c>
      <c r="AE83" s="6" t="s">
        <v>5082</v>
      </c>
      <c r="AF83" s="6" t="s">
        <v>26</v>
      </c>
      <c r="AG83" s="6" t="s">
        <v>27</v>
      </c>
    </row>
    <row r="84" spans="1:33" s="2" customFormat="1">
      <c r="A84" s="13">
        <f t="shared" si="5"/>
        <v>8</v>
      </c>
      <c r="B84" s="5" t="s">
        <v>387</v>
      </c>
      <c r="C84" s="6" t="s">
        <v>6001</v>
      </c>
      <c r="D84" s="6" t="s">
        <v>2716</v>
      </c>
      <c r="E84" s="6" t="s">
        <v>1590</v>
      </c>
      <c r="F84" s="6" t="s">
        <v>243</v>
      </c>
      <c r="G84" s="6" t="s">
        <v>5</v>
      </c>
      <c r="H84" s="6" t="s">
        <v>6002</v>
      </c>
      <c r="I84" s="6" t="s">
        <v>266</v>
      </c>
      <c r="J84" s="6" t="s">
        <v>33</v>
      </c>
      <c r="K84" s="6" t="s">
        <v>6003</v>
      </c>
      <c r="L84" s="6" t="s">
        <v>6004</v>
      </c>
      <c r="M84" s="6" t="s">
        <v>6005</v>
      </c>
      <c r="N84" s="6" t="s">
        <v>6006</v>
      </c>
      <c r="O84" s="7" t="s">
        <v>6007</v>
      </c>
      <c r="P84" s="7" t="s">
        <v>6008</v>
      </c>
      <c r="Q84" s="6" t="s">
        <v>6009</v>
      </c>
      <c r="R84" s="6" t="s">
        <v>6009</v>
      </c>
      <c r="S84" s="6" t="s">
        <v>6010</v>
      </c>
      <c r="T84" s="6" t="s">
        <v>6010</v>
      </c>
      <c r="U84" s="6" t="s">
        <v>6011</v>
      </c>
      <c r="V84" s="6" t="s">
        <v>66</v>
      </c>
      <c r="W84" s="6" t="s">
        <v>19</v>
      </c>
      <c r="X84" s="6" t="s">
        <v>6006</v>
      </c>
      <c r="Y84" s="6" t="s">
        <v>6012</v>
      </c>
      <c r="Z84" s="6" t="s">
        <v>6009</v>
      </c>
      <c r="AA84" s="6" t="s">
        <v>6009</v>
      </c>
      <c r="AB84" s="6" t="s">
        <v>6013</v>
      </c>
      <c r="AC84" s="6" t="s">
        <v>6014</v>
      </c>
      <c r="AD84" s="6" t="s">
        <v>6015</v>
      </c>
      <c r="AE84" s="6" t="s">
        <v>6016</v>
      </c>
      <c r="AF84" s="6" t="s">
        <v>26</v>
      </c>
      <c r="AG84" s="6" t="s">
        <v>27</v>
      </c>
    </row>
    <row r="85" spans="1:33" s="57" customFormat="1">
      <c r="A85" s="13">
        <f t="shared" si="5"/>
        <v>9</v>
      </c>
      <c r="B85" s="5" t="s">
        <v>387</v>
      </c>
      <c r="C85" s="6" t="s">
        <v>2447</v>
      </c>
      <c r="D85" s="6" t="s">
        <v>2447</v>
      </c>
      <c r="E85" s="6" t="s">
        <v>618</v>
      </c>
      <c r="F85" s="6" t="s">
        <v>2432</v>
      </c>
      <c r="G85" s="6" t="s">
        <v>117</v>
      </c>
      <c r="H85" s="6" t="s">
        <v>956</v>
      </c>
      <c r="I85" s="6" t="s">
        <v>7</v>
      </c>
      <c r="J85" s="6" t="s">
        <v>33</v>
      </c>
      <c r="K85" s="6" t="s">
        <v>205</v>
      </c>
      <c r="L85" s="6" t="s">
        <v>2448</v>
      </c>
      <c r="M85" s="6" t="s">
        <v>2449</v>
      </c>
      <c r="N85" s="6" t="s">
        <v>2450</v>
      </c>
      <c r="O85" s="6" t="s">
        <v>2437</v>
      </c>
      <c r="P85" s="6" t="s">
        <v>2451</v>
      </c>
      <c r="Q85" s="6" t="s">
        <v>2452</v>
      </c>
      <c r="R85" s="6" t="s">
        <v>205</v>
      </c>
      <c r="S85" s="6" t="s">
        <v>2453</v>
      </c>
      <c r="T85" s="6" t="s">
        <v>2454</v>
      </c>
      <c r="U85" s="6" t="s">
        <v>2455</v>
      </c>
      <c r="V85" s="6" t="s">
        <v>18</v>
      </c>
      <c r="W85" s="6" t="s">
        <v>19</v>
      </c>
      <c r="X85" s="6" t="s">
        <v>2456</v>
      </c>
      <c r="Y85" s="6" t="s">
        <v>2457</v>
      </c>
      <c r="Z85" s="6" t="s">
        <v>2458</v>
      </c>
      <c r="AA85" s="6" t="s">
        <v>205</v>
      </c>
      <c r="AB85" s="6" t="s">
        <v>2459</v>
      </c>
      <c r="AC85" s="6" t="s">
        <v>205</v>
      </c>
      <c r="AD85" s="6" t="s">
        <v>2460</v>
      </c>
      <c r="AE85" s="6" t="s">
        <v>2461</v>
      </c>
      <c r="AF85" s="6" t="s">
        <v>26</v>
      </c>
      <c r="AG85" s="6" t="s">
        <v>27</v>
      </c>
    </row>
    <row r="86" spans="1:33" s="57" customFormat="1">
      <c r="A86" s="13">
        <f t="shared" si="5"/>
        <v>10</v>
      </c>
      <c r="B86" s="5" t="s">
        <v>387</v>
      </c>
      <c r="C86" s="6" t="s">
        <v>3247</v>
      </c>
      <c r="D86" s="6" t="s">
        <v>3248</v>
      </c>
      <c r="E86" s="6" t="s">
        <v>51</v>
      </c>
      <c r="F86" s="6" t="s">
        <v>407</v>
      </c>
      <c r="G86" s="6" t="s">
        <v>335</v>
      </c>
      <c r="H86" s="6" t="s">
        <v>2818</v>
      </c>
      <c r="I86" s="6" t="s">
        <v>246</v>
      </c>
      <c r="J86" s="6" t="s">
        <v>33</v>
      </c>
      <c r="K86" s="6" t="s">
        <v>3249</v>
      </c>
      <c r="L86" s="6" t="s">
        <v>3250</v>
      </c>
      <c r="M86" s="6" t="s">
        <v>3251</v>
      </c>
      <c r="N86" s="6" t="s">
        <v>3252</v>
      </c>
      <c r="O86" s="7" t="s">
        <v>3253</v>
      </c>
      <c r="P86" s="6" t="s">
        <v>3254</v>
      </c>
      <c r="Q86" s="6" t="s">
        <v>3255</v>
      </c>
      <c r="R86" s="6" t="s">
        <v>421</v>
      </c>
      <c r="S86" s="6" t="s">
        <v>3256</v>
      </c>
      <c r="T86" s="6" t="s">
        <v>3257</v>
      </c>
      <c r="U86" s="6" t="s">
        <v>3258</v>
      </c>
      <c r="V86" s="6" t="s">
        <v>66</v>
      </c>
      <c r="W86" s="6" t="s">
        <v>19</v>
      </c>
      <c r="X86" s="6" t="s">
        <v>3259</v>
      </c>
      <c r="Y86" s="6" t="s">
        <v>3260</v>
      </c>
      <c r="Z86" s="6" t="s">
        <v>3261</v>
      </c>
      <c r="AA86" s="6" t="s">
        <v>421</v>
      </c>
      <c r="AB86" s="6" t="s">
        <v>3262</v>
      </c>
      <c r="AC86" s="6" t="s">
        <v>3263</v>
      </c>
      <c r="AD86" s="6" t="s">
        <v>2818</v>
      </c>
      <c r="AE86" s="6" t="s">
        <v>3264</v>
      </c>
      <c r="AF86" s="6" t="s">
        <v>26</v>
      </c>
      <c r="AG86" s="6" t="s">
        <v>27</v>
      </c>
    </row>
    <row r="87" spans="1:33" s="2" customFormat="1">
      <c r="A87" s="13">
        <f t="shared" si="5"/>
        <v>11</v>
      </c>
      <c r="B87" s="5" t="s">
        <v>387</v>
      </c>
      <c r="C87" s="6" t="s">
        <v>6207</v>
      </c>
      <c r="D87" s="6" t="s">
        <v>6208</v>
      </c>
      <c r="E87" s="6" t="s">
        <v>618</v>
      </c>
      <c r="F87" s="6" t="s">
        <v>6209</v>
      </c>
      <c r="G87" s="6" t="s">
        <v>5</v>
      </c>
      <c r="H87" s="6" t="s">
        <v>6210</v>
      </c>
      <c r="I87" s="6" t="s">
        <v>7</v>
      </c>
      <c r="J87" s="6" t="s">
        <v>6211</v>
      </c>
      <c r="K87" s="6" t="s">
        <v>6212</v>
      </c>
      <c r="L87" s="6" t="s">
        <v>6213</v>
      </c>
      <c r="M87" s="6" t="s">
        <v>6214</v>
      </c>
      <c r="N87" s="6" t="s">
        <v>6215</v>
      </c>
      <c r="O87" s="7" t="s">
        <v>6216</v>
      </c>
      <c r="P87" s="6" t="s">
        <v>5900</v>
      </c>
      <c r="Q87" s="6">
        <f>852-2522-8264</f>
        <v>-9934</v>
      </c>
      <c r="R87" s="6">
        <f>852-2526-2894</f>
        <v>-4568</v>
      </c>
      <c r="S87" s="6" t="s">
        <v>6217</v>
      </c>
      <c r="T87" s="6" t="s">
        <v>6218</v>
      </c>
      <c r="U87" s="6" t="s">
        <v>6219</v>
      </c>
      <c r="V87" s="6" t="s">
        <v>66</v>
      </c>
      <c r="W87" s="6" t="s">
        <v>801</v>
      </c>
      <c r="X87" s="6" t="s">
        <v>6220</v>
      </c>
      <c r="Y87" s="6" t="s">
        <v>6221</v>
      </c>
      <c r="Z87" s="6">
        <f>852-97409406</f>
        <v>-97408554</v>
      </c>
      <c r="AA87" s="6">
        <f>852-25262894</f>
        <v>-25262042</v>
      </c>
      <c r="AB87" s="6" t="s">
        <v>6222</v>
      </c>
      <c r="AC87" s="6" t="s">
        <v>6223</v>
      </c>
      <c r="AD87" s="6" t="s">
        <v>2983</v>
      </c>
      <c r="AE87" s="6" t="s">
        <v>6224</v>
      </c>
      <c r="AF87" s="6" t="s">
        <v>26</v>
      </c>
      <c r="AG87" s="6" t="s">
        <v>27</v>
      </c>
    </row>
    <row r="88" spans="1:33" s="57" customFormat="1">
      <c r="A88" s="13">
        <f t="shared" si="5"/>
        <v>12</v>
      </c>
      <c r="B88" s="17" t="s">
        <v>387</v>
      </c>
      <c r="C88" s="36" t="s">
        <v>5751</v>
      </c>
      <c r="D88" s="36" t="s">
        <v>5752</v>
      </c>
      <c r="E88" s="36" t="s">
        <v>51</v>
      </c>
      <c r="F88" s="36" t="s">
        <v>52</v>
      </c>
      <c r="G88" s="36" t="s">
        <v>5</v>
      </c>
      <c r="H88" s="36" t="s">
        <v>5753</v>
      </c>
      <c r="I88" s="36" t="s">
        <v>7</v>
      </c>
      <c r="J88" s="36" t="s">
        <v>33</v>
      </c>
      <c r="K88" s="36" t="s">
        <v>5754</v>
      </c>
      <c r="L88" s="36" t="s">
        <v>5755</v>
      </c>
      <c r="M88" s="36" t="s">
        <v>5756</v>
      </c>
      <c r="N88" s="36" t="s">
        <v>5757</v>
      </c>
      <c r="O88" s="37" t="s">
        <v>5758</v>
      </c>
      <c r="P88" s="36" t="s">
        <v>5759</v>
      </c>
      <c r="Q88" s="36" t="s">
        <v>5760</v>
      </c>
      <c r="R88" s="36" t="s">
        <v>5761</v>
      </c>
      <c r="S88" s="36" t="s">
        <v>5762</v>
      </c>
      <c r="T88" s="36" t="s">
        <v>5763</v>
      </c>
      <c r="U88" s="36" t="s">
        <v>5764</v>
      </c>
      <c r="V88" s="36" t="s">
        <v>66</v>
      </c>
      <c r="W88" s="36" t="s">
        <v>193</v>
      </c>
      <c r="X88" s="36" t="s">
        <v>5765</v>
      </c>
      <c r="Y88" s="36" t="s">
        <v>5766</v>
      </c>
      <c r="Z88" s="36">
        <v>867325838</v>
      </c>
      <c r="AA88" s="36" t="s">
        <v>5761</v>
      </c>
      <c r="AB88" s="36" t="s">
        <v>5767</v>
      </c>
      <c r="AC88" s="36" t="s">
        <v>5768</v>
      </c>
      <c r="AD88" s="36" t="s">
        <v>5769</v>
      </c>
      <c r="AE88" s="36" t="s">
        <v>5770</v>
      </c>
      <c r="AF88" s="36" t="s">
        <v>26</v>
      </c>
      <c r="AG88" s="36" t="s">
        <v>27</v>
      </c>
    </row>
    <row r="89" spans="1:33" s="78" customFormat="1" ht="21">
      <c r="A89" s="129" t="s">
        <v>5937</v>
      </c>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row>
    <row r="90" spans="1:33" s="57" customFormat="1">
      <c r="A90" s="13">
        <v>1</v>
      </c>
      <c r="B90" s="14" t="s">
        <v>73</v>
      </c>
      <c r="C90" s="34" t="s">
        <v>2005</v>
      </c>
      <c r="D90" s="34" t="s">
        <v>2006</v>
      </c>
      <c r="E90" s="34" t="s">
        <v>51</v>
      </c>
      <c r="F90" s="34" t="s">
        <v>243</v>
      </c>
      <c r="G90" s="34" t="s">
        <v>244</v>
      </c>
      <c r="H90" s="34" t="s">
        <v>2007</v>
      </c>
      <c r="I90" s="34" t="s">
        <v>246</v>
      </c>
      <c r="J90" s="34" t="s">
        <v>33</v>
      </c>
      <c r="K90" s="34" t="s">
        <v>2008</v>
      </c>
      <c r="L90" s="34" t="s">
        <v>2009</v>
      </c>
      <c r="M90" s="34" t="s">
        <v>2010</v>
      </c>
      <c r="N90" s="34" t="s">
        <v>2011</v>
      </c>
      <c r="O90" s="35" t="s">
        <v>2012</v>
      </c>
      <c r="P90" s="34" t="s">
        <v>2013</v>
      </c>
      <c r="Q90" s="34" t="s">
        <v>2014</v>
      </c>
      <c r="R90" s="34" t="s">
        <v>2015</v>
      </c>
      <c r="S90" s="34" t="s">
        <v>2016</v>
      </c>
      <c r="T90" s="34" t="s">
        <v>2017</v>
      </c>
      <c r="U90" s="34" t="s">
        <v>2018</v>
      </c>
      <c r="V90" s="34" t="s">
        <v>66</v>
      </c>
      <c r="W90" s="34" t="s">
        <v>193</v>
      </c>
      <c r="X90" s="34" t="s">
        <v>2019</v>
      </c>
      <c r="Y90" s="34" t="s">
        <v>2020</v>
      </c>
      <c r="Z90" s="34" t="s">
        <v>2021</v>
      </c>
      <c r="AA90" s="34" t="s">
        <v>2022</v>
      </c>
      <c r="AB90" s="34" t="s">
        <v>2023</v>
      </c>
      <c r="AC90" s="34" t="s">
        <v>2024</v>
      </c>
      <c r="AD90" s="34" t="s">
        <v>2025</v>
      </c>
      <c r="AE90" s="34" t="s">
        <v>2026</v>
      </c>
      <c r="AF90" s="34" t="s">
        <v>26</v>
      </c>
      <c r="AG90" s="34" t="s">
        <v>27</v>
      </c>
    </row>
    <row r="91" spans="1:33" s="57" customFormat="1">
      <c r="A91" s="13">
        <f t="shared" ref="A91:A158" si="6">1+A90</f>
        <v>2</v>
      </c>
      <c r="B91" s="5" t="s">
        <v>73</v>
      </c>
      <c r="C91" s="6" t="s">
        <v>1863</v>
      </c>
      <c r="D91" s="6" t="s">
        <v>1864</v>
      </c>
      <c r="E91" s="6" t="s">
        <v>1442</v>
      </c>
      <c r="F91" s="6" t="s">
        <v>52</v>
      </c>
      <c r="G91" s="6" t="s">
        <v>283</v>
      </c>
      <c r="H91" s="6" t="s">
        <v>1865</v>
      </c>
      <c r="I91" s="6" t="s">
        <v>246</v>
      </c>
      <c r="J91" s="6" t="s">
        <v>448</v>
      </c>
      <c r="K91" s="6" t="s">
        <v>1866</v>
      </c>
      <c r="L91" s="6" t="s">
        <v>1867</v>
      </c>
      <c r="M91" s="6" t="s">
        <v>1868</v>
      </c>
      <c r="N91" s="6" t="s">
        <v>1869</v>
      </c>
      <c r="O91" s="7" t="s">
        <v>1870</v>
      </c>
      <c r="P91" s="6" t="s">
        <v>1871</v>
      </c>
      <c r="Q91" s="6" t="s">
        <v>1872</v>
      </c>
      <c r="R91" s="6" t="s">
        <v>1873</v>
      </c>
      <c r="S91" s="6" t="s">
        <v>1867</v>
      </c>
      <c r="T91" s="6" t="s">
        <v>1874</v>
      </c>
      <c r="U91" s="6" t="s">
        <v>1875</v>
      </c>
      <c r="V91" s="6" t="s">
        <v>18</v>
      </c>
      <c r="W91" s="6" t="s">
        <v>19</v>
      </c>
      <c r="X91" s="6" t="s">
        <v>1869</v>
      </c>
      <c r="Y91" s="6" t="s">
        <v>1876</v>
      </c>
      <c r="Z91" s="6" t="s">
        <v>1873</v>
      </c>
      <c r="AA91" s="6" t="s">
        <v>1877</v>
      </c>
      <c r="AB91" s="6" t="s">
        <v>1878</v>
      </c>
      <c r="AC91" s="6" t="s">
        <v>1879</v>
      </c>
      <c r="AD91" s="6" t="s">
        <v>1880</v>
      </c>
      <c r="AE91" s="6" t="s">
        <v>1881</v>
      </c>
      <c r="AF91" s="6" t="s">
        <v>135</v>
      </c>
      <c r="AG91" s="6" t="s">
        <v>27</v>
      </c>
    </row>
    <row r="92" spans="1:33" s="57" customFormat="1">
      <c r="A92" s="13">
        <f t="shared" si="6"/>
        <v>3</v>
      </c>
      <c r="B92" s="5" t="s">
        <v>73</v>
      </c>
      <c r="C92" s="6" t="s">
        <v>1588</v>
      </c>
      <c r="D92" s="6" t="s">
        <v>1589</v>
      </c>
      <c r="E92" s="6" t="s">
        <v>1590</v>
      </c>
      <c r="F92" s="6" t="s">
        <v>1591</v>
      </c>
      <c r="G92" s="6" t="s">
        <v>335</v>
      </c>
      <c r="H92" s="6" t="s">
        <v>1592</v>
      </c>
      <c r="I92" s="6" t="s">
        <v>246</v>
      </c>
      <c r="J92" s="6" t="s">
        <v>1593</v>
      </c>
      <c r="K92" s="6" t="s">
        <v>1594</v>
      </c>
      <c r="L92" s="6" t="s">
        <v>1595</v>
      </c>
      <c r="M92" s="6" t="s">
        <v>1596</v>
      </c>
      <c r="N92" s="6" t="s">
        <v>1597</v>
      </c>
      <c r="O92" s="7" t="s">
        <v>1598</v>
      </c>
      <c r="P92" s="6" t="s">
        <v>1599</v>
      </c>
      <c r="Q92" s="6">
        <v>6329253036</v>
      </c>
      <c r="R92" s="6">
        <v>6329253036</v>
      </c>
      <c r="S92" s="6" t="s">
        <v>1600</v>
      </c>
      <c r="T92" s="6" t="s">
        <v>1601</v>
      </c>
      <c r="U92" s="6" t="s">
        <v>1602</v>
      </c>
      <c r="V92" s="6" t="s">
        <v>66</v>
      </c>
      <c r="W92" s="6" t="s">
        <v>19</v>
      </c>
      <c r="X92" s="6" t="s">
        <v>1603</v>
      </c>
      <c r="Y92" s="6" t="s">
        <v>1604</v>
      </c>
      <c r="Z92" s="6">
        <v>639178800410</v>
      </c>
      <c r="AA92" s="6">
        <v>6329253036</v>
      </c>
      <c r="AB92" s="6" t="s">
        <v>1605</v>
      </c>
      <c r="AC92" s="6" t="s">
        <v>1606</v>
      </c>
      <c r="AD92" s="6" t="s">
        <v>1607</v>
      </c>
      <c r="AE92" s="6" t="s">
        <v>1608</v>
      </c>
      <c r="AF92" s="6" t="s">
        <v>26</v>
      </c>
      <c r="AG92" s="6" t="s">
        <v>27</v>
      </c>
    </row>
    <row r="93" spans="1:33" s="57" customFormat="1">
      <c r="A93" s="13">
        <f t="shared" si="6"/>
        <v>4</v>
      </c>
      <c r="B93" s="5" t="s">
        <v>73</v>
      </c>
      <c r="C93" s="6" t="s">
        <v>2962</v>
      </c>
      <c r="D93" s="6" t="s">
        <v>2963</v>
      </c>
      <c r="E93" s="6" t="s">
        <v>1590</v>
      </c>
      <c r="F93" s="6" t="s">
        <v>4</v>
      </c>
      <c r="G93" s="6" t="s">
        <v>244</v>
      </c>
      <c r="H93" s="6" t="s">
        <v>2964</v>
      </c>
      <c r="I93" s="6" t="s">
        <v>246</v>
      </c>
      <c r="J93" s="6" t="s">
        <v>2965</v>
      </c>
      <c r="K93" s="6" t="s">
        <v>2966</v>
      </c>
      <c r="L93" s="6" t="s">
        <v>2967</v>
      </c>
      <c r="M93" s="6" t="s">
        <v>2968</v>
      </c>
      <c r="N93" s="6" t="s">
        <v>2969</v>
      </c>
      <c r="O93" s="7" t="s">
        <v>2970</v>
      </c>
      <c r="P93" s="6" t="s">
        <v>2971</v>
      </c>
      <c r="Q93" s="6">
        <f>88-2-9861950</f>
        <v>-9861864</v>
      </c>
      <c r="R93" s="6">
        <f>88-2-9861950</f>
        <v>-9861864</v>
      </c>
      <c r="S93" s="6" t="s">
        <v>2972</v>
      </c>
      <c r="T93" s="6" t="s">
        <v>2973</v>
      </c>
      <c r="U93" s="6" t="s">
        <v>2974</v>
      </c>
      <c r="V93" s="6" t="s">
        <v>18</v>
      </c>
      <c r="W93" s="6" t="s">
        <v>19</v>
      </c>
      <c r="X93" s="6" t="s">
        <v>2975</v>
      </c>
      <c r="Y93" s="6" t="s">
        <v>2976</v>
      </c>
      <c r="Z93" s="6">
        <f>88-2-9861950</f>
        <v>-9861864</v>
      </c>
      <c r="AA93" s="6">
        <f>88-2-9861950</f>
        <v>-9861864</v>
      </c>
      <c r="AB93" s="6" t="s">
        <v>2977</v>
      </c>
      <c r="AC93" s="6" t="s">
        <v>2978</v>
      </c>
      <c r="AD93" s="6" t="s">
        <v>2979</v>
      </c>
      <c r="AE93" s="6" t="s">
        <v>2980</v>
      </c>
      <c r="AF93" s="6" t="s">
        <v>26</v>
      </c>
      <c r="AG93" s="6" t="s">
        <v>27</v>
      </c>
    </row>
    <row r="94" spans="1:33" s="57" customFormat="1">
      <c r="A94" s="13">
        <f t="shared" si="6"/>
        <v>5</v>
      </c>
      <c r="B94" s="5" t="s">
        <v>73</v>
      </c>
      <c r="C94" s="6" t="s">
        <v>676</v>
      </c>
      <c r="D94" s="6" t="s">
        <v>677</v>
      </c>
      <c r="E94" s="6" t="s">
        <v>3</v>
      </c>
      <c r="F94" s="6" t="s">
        <v>139</v>
      </c>
      <c r="G94" s="6" t="s">
        <v>5</v>
      </c>
      <c r="H94" s="6" t="s">
        <v>691</v>
      </c>
      <c r="I94" s="6" t="s">
        <v>7</v>
      </c>
      <c r="J94" s="6" t="s">
        <v>1771</v>
      </c>
      <c r="K94" s="6" t="s">
        <v>2747</v>
      </c>
      <c r="L94" s="6" t="s">
        <v>2748</v>
      </c>
      <c r="M94" s="6" t="s">
        <v>681</v>
      </c>
      <c r="N94" s="6" t="s">
        <v>2749</v>
      </c>
      <c r="O94" s="6" t="s">
        <v>2750</v>
      </c>
      <c r="P94" s="6" t="s">
        <v>684</v>
      </c>
      <c r="Q94" s="6">
        <v>1663251839</v>
      </c>
      <c r="R94" s="6" t="s">
        <v>683</v>
      </c>
      <c r="S94" s="6" t="s">
        <v>2751</v>
      </c>
      <c r="T94" s="6" t="s">
        <v>2752</v>
      </c>
      <c r="U94" s="6" t="s">
        <v>2753</v>
      </c>
      <c r="V94" s="6" t="s">
        <v>18</v>
      </c>
      <c r="W94" s="6" t="s">
        <v>19</v>
      </c>
      <c r="X94" s="6" t="s">
        <v>2754</v>
      </c>
      <c r="Y94" s="6" t="s">
        <v>684</v>
      </c>
      <c r="Z94" s="6">
        <f>91-9466206502</f>
        <v>-9466206411</v>
      </c>
      <c r="AA94" s="6" t="s">
        <v>683</v>
      </c>
      <c r="AB94" s="6" t="s">
        <v>2755</v>
      </c>
      <c r="AC94" s="6" t="s">
        <v>2756</v>
      </c>
      <c r="AD94" s="6" t="s">
        <v>2757</v>
      </c>
      <c r="AE94" s="6" t="s">
        <v>2758</v>
      </c>
      <c r="AF94" s="6" t="s">
        <v>26</v>
      </c>
      <c r="AG94" s="6" t="s">
        <v>27</v>
      </c>
    </row>
    <row r="95" spans="1:33" s="57" customFormat="1">
      <c r="A95" s="13">
        <f t="shared" si="6"/>
        <v>6</v>
      </c>
      <c r="B95" s="5" t="s">
        <v>73</v>
      </c>
      <c r="C95" s="6" t="s">
        <v>1768</v>
      </c>
      <c r="D95" s="6" t="s">
        <v>1769</v>
      </c>
      <c r="E95" s="6" t="s">
        <v>3</v>
      </c>
      <c r="F95" s="6" t="s">
        <v>139</v>
      </c>
      <c r="G95" s="6" t="s">
        <v>5</v>
      </c>
      <c r="H95" s="6" t="s">
        <v>1770</v>
      </c>
      <c r="I95" s="6" t="s">
        <v>7</v>
      </c>
      <c r="J95" s="6" t="s">
        <v>1771</v>
      </c>
      <c r="K95" s="6" t="s">
        <v>1772</v>
      </c>
      <c r="L95" s="6" t="s">
        <v>1773</v>
      </c>
      <c r="M95" s="6" t="s">
        <v>1774</v>
      </c>
      <c r="N95" s="6" t="s">
        <v>1775</v>
      </c>
      <c r="O95" s="6" t="s">
        <v>240</v>
      </c>
      <c r="P95" s="6" t="s">
        <v>684</v>
      </c>
      <c r="Q95" s="6">
        <v>919466206502</v>
      </c>
      <c r="R95" s="6">
        <v>1663291839</v>
      </c>
      <c r="S95" s="6" t="s">
        <v>1776</v>
      </c>
      <c r="T95" s="6" t="s">
        <v>1777</v>
      </c>
      <c r="U95" s="6" t="s">
        <v>1778</v>
      </c>
      <c r="V95" s="6" t="s">
        <v>18</v>
      </c>
      <c r="W95" s="6" t="s">
        <v>19</v>
      </c>
      <c r="X95" s="6" t="s">
        <v>1779</v>
      </c>
      <c r="Y95" s="6" t="s">
        <v>684</v>
      </c>
      <c r="Z95" s="6">
        <f>+ 91-9466206502</f>
        <v>-9466206411</v>
      </c>
      <c r="AA95" s="6" t="s">
        <v>240</v>
      </c>
      <c r="AB95" s="6" t="s">
        <v>1780</v>
      </c>
      <c r="AC95" s="6" t="s">
        <v>1781</v>
      </c>
      <c r="AD95" s="6" t="s">
        <v>1782</v>
      </c>
      <c r="AE95" s="6" t="s">
        <v>1783</v>
      </c>
      <c r="AF95" s="6" t="s">
        <v>26</v>
      </c>
      <c r="AG95" s="6" t="s">
        <v>27</v>
      </c>
    </row>
    <row r="96" spans="1:33" s="57" customFormat="1">
      <c r="A96" s="13">
        <f t="shared" si="6"/>
        <v>7</v>
      </c>
      <c r="B96" s="5" t="s">
        <v>73</v>
      </c>
      <c r="C96" s="6" t="s">
        <v>1223</v>
      </c>
      <c r="D96" s="6" t="s">
        <v>1224</v>
      </c>
      <c r="E96" s="6" t="s">
        <v>3</v>
      </c>
      <c r="F96" s="6" t="s">
        <v>809</v>
      </c>
      <c r="G96" s="6" t="s">
        <v>117</v>
      </c>
      <c r="H96" s="6" t="s">
        <v>1225</v>
      </c>
      <c r="I96" s="6" t="s">
        <v>715</v>
      </c>
      <c r="J96" s="6" t="s">
        <v>33</v>
      </c>
      <c r="K96" s="6" t="s">
        <v>1226</v>
      </c>
      <c r="L96" s="6" t="s">
        <v>1227</v>
      </c>
      <c r="M96" s="6" t="s">
        <v>1228</v>
      </c>
      <c r="N96" s="6" t="s">
        <v>1229</v>
      </c>
      <c r="O96" s="7" t="s">
        <v>1230</v>
      </c>
      <c r="P96" s="6" t="s">
        <v>1231</v>
      </c>
      <c r="Q96" s="6" t="s">
        <v>1232</v>
      </c>
      <c r="R96" s="6" t="s">
        <v>1233</v>
      </c>
      <c r="S96" s="6" t="s">
        <v>1234</v>
      </c>
      <c r="T96" s="6" t="s">
        <v>1235</v>
      </c>
      <c r="U96" s="6" t="s">
        <v>1236</v>
      </c>
      <c r="V96" s="6" t="s">
        <v>18</v>
      </c>
      <c r="W96" s="6" t="s">
        <v>19</v>
      </c>
      <c r="X96" s="6" t="s">
        <v>1237</v>
      </c>
      <c r="Y96" s="6" t="s">
        <v>1238</v>
      </c>
      <c r="Z96" s="6" t="s">
        <v>1239</v>
      </c>
      <c r="AA96" s="6" t="s">
        <v>1232</v>
      </c>
      <c r="AB96" s="6" t="s">
        <v>1240</v>
      </c>
      <c r="AC96" s="6" t="s">
        <v>1241</v>
      </c>
      <c r="AD96" s="6" t="s">
        <v>1242</v>
      </c>
      <c r="AE96" s="6" t="s">
        <v>1243</v>
      </c>
      <c r="AF96" s="6" t="s">
        <v>26</v>
      </c>
      <c r="AG96" s="6" t="s">
        <v>27</v>
      </c>
    </row>
    <row r="97" spans="1:88" s="57" customFormat="1">
      <c r="A97" s="13">
        <f t="shared" si="6"/>
        <v>8</v>
      </c>
      <c r="B97" s="14" t="s">
        <v>73</v>
      </c>
      <c r="C97" s="34" t="s">
        <v>633</v>
      </c>
      <c r="D97" s="34" t="s">
        <v>634</v>
      </c>
      <c r="E97" s="6" t="s">
        <v>3</v>
      </c>
      <c r="F97" s="34" t="s">
        <v>4</v>
      </c>
      <c r="G97" s="34" t="s">
        <v>335</v>
      </c>
      <c r="H97" s="34" t="s">
        <v>2251</v>
      </c>
      <c r="I97" s="34" t="s">
        <v>7</v>
      </c>
      <c r="J97" s="34" t="s">
        <v>2252</v>
      </c>
      <c r="K97" s="34" t="s">
        <v>2253</v>
      </c>
      <c r="L97" s="34" t="s">
        <v>2254</v>
      </c>
      <c r="M97" s="34" t="s">
        <v>2255</v>
      </c>
      <c r="N97" s="34" t="s">
        <v>638</v>
      </c>
      <c r="O97" s="35" t="s">
        <v>635</v>
      </c>
      <c r="P97" s="34" t="s">
        <v>2256</v>
      </c>
      <c r="Q97" s="34">
        <v>88029130750</v>
      </c>
      <c r="R97" s="34">
        <v>88029138501</v>
      </c>
      <c r="S97" s="34" t="s">
        <v>2257</v>
      </c>
      <c r="T97" s="34" t="s">
        <v>2258</v>
      </c>
      <c r="U97" s="34" t="s">
        <v>637</v>
      </c>
      <c r="V97" s="34" t="s">
        <v>18</v>
      </c>
      <c r="W97" s="34" t="s">
        <v>19</v>
      </c>
      <c r="X97" s="34" t="s">
        <v>638</v>
      </c>
      <c r="Y97" s="34" t="s">
        <v>636</v>
      </c>
      <c r="Z97" s="34">
        <v>88029130750</v>
      </c>
      <c r="AA97" s="34">
        <v>88029138501</v>
      </c>
      <c r="AB97" s="34" t="s">
        <v>2259</v>
      </c>
      <c r="AC97" s="34" t="s">
        <v>2260</v>
      </c>
      <c r="AD97" s="34" t="s">
        <v>2261</v>
      </c>
      <c r="AE97" s="34" t="s">
        <v>639</v>
      </c>
      <c r="AF97" s="34" t="s">
        <v>26</v>
      </c>
      <c r="AG97" s="34" t="s">
        <v>27</v>
      </c>
    </row>
    <row r="98" spans="1:88" s="2" customFormat="1">
      <c r="A98" s="13">
        <f t="shared" si="6"/>
        <v>9</v>
      </c>
      <c r="B98" s="5" t="s">
        <v>73</v>
      </c>
      <c r="C98" s="6" t="s">
        <v>5967</v>
      </c>
      <c r="D98" s="6" t="s">
        <v>5968</v>
      </c>
      <c r="E98" s="6" t="s">
        <v>3</v>
      </c>
      <c r="F98" s="6" t="s">
        <v>31</v>
      </c>
      <c r="G98" s="6" t="s">
        <v>5</v>
      </c>
      <c r="H98" s="6" t="s">
        <v>5969</v>
      </c>
      <c r="I98" s="6" t="s">
        <v>7</v>
      </c>
      <c r="J98" s="6" t="s">
        <v>33</v>
      </c>
      <c r="K98" s="6" t="s">
        <v>5970</v>
      </c>
      <c r="L98" s="6" t="s">
        <v>5971</v>
      </c>
      <c r="M98" s="6" t="s">
        <v>5972</v>
      </c>
      <c r="N98" s="6" t="s">
        <v>5973</v>
      </c>
      <c r="O98" s="7" t="s">
        <v>5974</v>
      </c>
      <c r="P98" s="6" t="s">
        <v>5975</v>
      </c>
      <c r="Q98" s="6">
        <v>917726864715</v>
      </c>
      <c r="R98" s="6">
        <v>917726864715</v>
      </c>
      <c r="S98" s="6" t="s">
        <v>5976</v>
      </c>
      <c r="T98" s="6" t="s">
        <v>5977</v>
      </c>
      <c r="U98" s="6" t="s">
        <v>5978</v>
      </c>
      <c r="V98" s="6" t="s">
        <v>66</v>
      </c>
      <c r="W98" s="6" t="s">
        <v>19</v>
      </c>
      <c r="X98" s="6" t="s">
        <v>5979</v>
      </c>
      <c r="Y98" s="6" t="s">
        <v>5975</v>
      </c>
      <c r="Z98" s="6">
        <v>917726864715</v>
      </c>
      <c r="AA98" s="6">
        <f>91-141-2810523</f>
        <v>-2810573</v>
      </c>
      <c r="AB98" s="6" t="s">
        <v>5980</v>
      </c>
      <c r="AC98" s="6" t="s">
        <v>585</v>
      </c>
      <c r="AD98" s="6" t="s">
        <v>5981</v>
      </c>
      <c r="AE98" s="6" t="s">
        <v>5982</v>
      </c>
      <c r="AF98" s="6" t="s">
        <v>26</v>
      </c>
      <c r="AG98" s="6" t="s">
        <v>27</v>
      </c>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row>
    <row r="99" spans="1:88" s="57" customFormat="1">
      <c r="A99" s="13">
        <f t="shared" si="6"/>
        <v>10</v>
      </c>
      <c r="B99" s="5" t="s">
        <v>73</v>
      </c>
      <c r="C99" s="6" t="s">
        <v>1609</v>
      </c>
      <c r="D99" s="6" t="s">
        <v>1610</v>
      </c>
      <c r="E99" s="6" t="s">
        <v>51</v>
      </c>
      <c r="F99" s="6" t="s">
        <v>243</v>
      </c>
      <c r="G99" s="6" t="s">
        <v>335</v>
      </c>
      <c r="H99" s="6" t="s">
        <v>1611</v>
      </c>
      <c r="I99" s="6" t="s">
        <v>7</v>
      </c>
      <c r="J99" s="6" t="s">
        <v>1612</v>
      </c>
      <c r="K99" s="6" t="s">
        <v>1613</v>
      </c>
      <c r="L99" s="6" t="s">
        <v>1614</v>
      </c>
      <c r="M99" s="6" t="s">
        <v>1615</v>
      </c>
      <c r="N99" s="6" t="s">
        <v>1616</v>
      </c>
      <c r="O99" s="7" t="s">
        <v>1617</v>
      </c>
      <c r="P99" s="6" t="s">
        <v>1618</v>
      </c>
      <c r="Q99" s="6" t="s">
        <v>1619</v>
      </c>
      <c r="R99" s="6" t="s">
        <v>1620</v>
      </c>
      <c r="S99" s="6" t="s">
        <v>1621</v>
      </c>
      <c r="T99" s="6" t="s">
        <v>1622</v>
      </c>
      <c r="U99" s="6" t="s">
        <v>1623</v>
      </c>
      <c r="V99" s="6" t="s">
        <v>18</v>
      </c>
      <c r="W99" s="6" t="s">
        <v>19</v>
      </c>
      <c r="X99" s="6" t="s">
        <v>1616</v>
      </c>
      <c r="Y99" s="6" t="s">
        <v>1624</v>
      </c>
      <c r="Z99" s="6" t="s">
        <v>1619</v>
      </c>
      <c r="AA99" s="6" t="s">
        <v>1620</v>
      </c>
      <c r="AB99" s="6" t="s">
        <v>1625</v>
      </c>
      <c r="AC99" s="6" t="s">
        <v>1626</v>
      </c>
      <c r="AD99" s="6" t="s">
        <v>1627</v>
      </c>
      <c r="AE99" s="6" t="s">
        <v>1628</v>
      </c>
      <c r="AF99" s="6" t="s">
        <v>26</v>
      </c>
      <c r="AG99" s="6" t="s">
        <v>27</v>
      </c>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row>
    <row r="100" spans="1:88" s="57" customFormat="1">
      <c r="A100" s="13">
        <f t="shared" si="6"/>
        <v>11</v>
      </c>
      <c r="B100" s="5" t="s">
        <v>73</v>
      </c>
      <c r="C100" s="6" t="s">
        <v>3835</v>
      </c>
      <c r="D100" s="6" t="s">
        <v>3835</v>
      </c>
      <c r="E100" s="6" t="s">
        <v>1590</v>
      </c>
      <c r="F100" s="6" t="s">
        <v>139</v>
      </c>
      <c r="G100" s="6" t="s">
        <v>283</v>
      </c>
      <c r="H100" s="6" t="s">
        <v>3836</v>
      </c>
      <c r="I100" s="6" t="s">
        <v>266</v>
      </c>
      <c r="J100" s="6" t="s">
        <v>3837</v>
      </c>
      <c r="K100" s="6" t="s">
        <v>3838</v>
      </c>
      <c r="L100" s="6" t="s">
        <v>3839</v>
      </c>
      <c r="M100" s="6" t="s">
        <v>3840</v>
      </c>
      <c r="N100" s="6" t="s">
        <v>3841</v>
      </c>
      <c r="O100" s="7" t="s">
        <v>3842</v>
      </c>
      <c r="P100" s="6" t="s">
        <v>3843</v>
      </c>
      <c r="Q100" s="6">
        <v>9103322685477</v>
      </c>
      <c r="R100" s="6">
        <v>9103322683379</v>
      </c>
      <c r="S100" s="6" t="s">
        <v>3844</v>
      </c>
      <c r="T100" s="6" t="s">
        <v>3845</v>
      </c>
      <c r="U100" s="6" t="s">
        <v>3846</v>
      </c>
      <c r="V100" s="6" t="s">
        <v>18</v>
      </c>
      <c r="W100" s="6" t="s">
        <v>19</v>
      </c>
      <c r="X100" s="6" t="s">
        <v>3841</v>
      </c>
      <c r="Y100" s="6" t="s">
        <v>3847</v>
      </c>
      <c r="Z100" s="6">
        <v>919831190087</v>
      </c>
      <c r="AA100" s="6">
        <v>9103322685477</v>
      </c>
      <c r="AB100" s="6" t="s">
        <v>3848</v>
      </c>
      <c r="AC100" s="6" t="s">
        <v>3849</v>
      </c>
      <c r="AD100" s="6" t="s">
        <v>3850</v>
      </c>
      <c r="AE100" s="6" t="s">
        <v>3851</v>
      </c>
      <c r="AF100" s="6" t="s">
        <v>26</v>
      </c>
      <c r="AG100" s="6" t="s">
        <v>27</v>
      </c>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row>
    <row r="101" spans="1:88" s="102" customFormat="1">
      <c r="A101" s="13">
        <f t="shared" si="6"/>
        <v>12</v>
      </c>
      <c r="B101" s="5" t="s">
        <v>73</v>
      </c>
      <c r="C101" s="6" t="s">
        <v>4893</v>
      </c>
      <c r="D101" s="6" t="s">
        <v>4894</v>
      </c>
      <c r="E101" s="6" t="s">
        <v>3</v>
      </c>
      <c r="F101" s="6" t="s">
        <v>139</v>
      </c>
      <c r="G101" s="6" t="s">
        <v>244</v>
      </c>
      <c r="H101" s="6" t="s">
        <v>4895</v>
      </c>
      <c r="I101" s="6" t="s">
        <v>246</v>
      </c>
      <c r="J101" s="6" t="s">
        <v>4896</v>
      </c>
      <c r="K101" s="6" t="s">
        <v>4897</v>
      </c>
      <c r="L101" s="6" t="s">
        <v>4898</v>
      </c>
      <c r="M101" s="6" t="s">
        <v>4899</v>
      </c>
      <c r="N101" s="6" t="s">
        <v>4900</v>
      </c>
      <c r="O101" s="7" t="s">
        <v>4901</v>
      </c>
      <c r="P101" s="6" t="s">
        <v>4902</v>
      </c>
      <c r="Q101" s="6" t="s">
        <v>4903</v>
      </c>
      <c r="R101" s="6" t="s">
        <v>4904</v>
      </c>
      <c r="S101" s="6" t="s">
        <v>4905</v>
      </c>
      <c r="T101" s="6" t="s">
        <v>4906</v>
      </c>
      <c r="U101" s="6" t="s">
        <v>4907</v>
      </c>
      <c r="V101" s="6" t="s">
        <v>66</v>
      </c>
      <c r="W101" s="6" t="s">
        <v>19</v>
      </c>
      <c r="X101" s="6" t="s">
        <v>4908</v>
      </c>
      <c r="Y101" s="6" t="s">
        <v>4909</v>
      </c>
      <c r="Z101" s="6" t="s">
        <v>4910</v>
      </c>
      <c r="AA101" s="6" t="s">
        <v>585</v>
      </c>
      <c r="AB101" s="6" t="s">
        <v>4911</v>
      </c>
      <c r="AC101" s="6" t="s">
        <v>4912</v>
      </c>
      <c r="AD101" s="6" t="s">
        <v>4913</v>
      </c>
      <c r="AE101" s="6" t="s">
        <v>4914</v>
      </c>
      <c r="AF101" s="6" t="s">
        <v>135</v>
      </c>
      <c r="AG101" s="6" t="s">
        <v>27</v>
      </c>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row>
    <row r="102" spans="1:88" s="102" customFormat="1">
      <c r="A102" s="13">
        <f t="shared" si="6"/>
        <v>13</v>
      </c>
      <c r="B102" s="5" t="s">
        <v>73</v>
      </c>
      <c r="C102" s="6" t="s">
        <v>2695</v>
      </c>
      <c r="D102" s="6" t="s">
        <v>2696</v>
      </c>
      <c r="E102" s="6" t="s">
        <v>3</v>
      </c>
      <c r="F102" s="6" t="s">
        <v>4</v>
      </c>
      <c r="G102" s="6" t="s">
        <v>5</v>
      </c>
      <c r="H102" s="6" t="s">
        <v>2697</v>
      </c>
      <c r="I102" s="6" t="s">
        <v>7</v>
      </c>
      <c r="J102" s="6" t="s">
        <v>33</v>
      </c>
      <c r="K102" s="6" t="s">
        <v>2698</v>
      </c>
      <c r="L102" s="6" t="s">
        <v>2699</v>
      </c>
      <c r="M102" s="6" t="s">
        <v>2700</v>
      </c>
      <c r="N102" s="6" t="s">
        <v>2701</v>
      </c>
      <c r="O102" s="7" t="s">
        <v>2702</v>
      </c>
      <c r="P102" s="6" t="s">
        <v>2703</v>
      </c>
      <c r="Q102" s="6" t="s">
        <v>2704</v>
      </c>
      <c r="R102" s="6" t="s">
        <v>2704</v>
      </c>
      <c r="S102" s="6" t="s">
        <v>2705</v>
      </c>
      <c r="T102" s="6" t="s">
        <v>2706</v>
      </c>
      <c r="U102" s="6" t="s">
        <v>2707</v>
      </c>
      <c r="V102" s="6" t="s">
        <v>18</v>
      </c>
      <c r="W102" s="6" t="s">
        <v>19</v>
      </c>
      <c r="X102" s="6" t="s">
        <v>2708</v>
      </c>
      <c r="Y102" s="6" t="s">
        <v>2709</v>
      </c>
      <c r="Z102" s="6" t="s">
        <v>2710</v>
      </c>
      <c r="AA102" s="6" t="s">
        <v>2704</v>
      </c>
      <c r="AB102" s="6" t="s">
        <v>2711</v>
      </c>
      <c r="AC102" s="6" t="s">
        <v>2712</v>
      </c>
      <c r="AD102" s="6" t="s">
        <v>2713</v>
      </c>
      <c r="AE102" s="6" t="s">
        <v>2714</v>
      </c>
      <c r="AF102" s="6" t="s">
        <v>26</v>
      </c>
      <c r="AG102" s="6" t="s">
        <v>27</v>
      </c>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row>
    <row r="103" spans="1:88" s="57" customFormat="1">
      <c r="A103" s="13">
        <f t="shared" si="6"/>
        <v>14</v>
      </c>
      <c r="B103" s="5" t="s">
        <v>73</v>
      </c>
      <c r="C103" s="6" t="s">
        <v>3193</v>
      </c>
      <c r="D103" s="6" t="s">
        <v>3194</v>
      </c>
      <c r="E103" s="6" t="s">
        <v>51</v>
      </c>
      <c r="F103" s="6" t="s">
        <v>1805</v>
      </c>
      <c r="G103" s="6" t="s">
        <v>5</v>
      </c>
      <c r="H103" s="6" t="s">
        <v>3195</v>
      </c>
      <c r="I103" s="6" t="s">
        <v>7</v>
      </c>
      <c r="J103" s="6" t="s">
        <v>33</v>
      </c>
      <c r="K103" s="6" t="s">
        <v>585</v>
      </c>
      <c r="L103" s="6" t="s">
        <v>3196</v>
      </c>
      <c r="M103" s="6" t="s">
        <v>3197</v>
      </c>
      <c r="N103" s="6" t="s">
        <v>3198</v>
      </c>
      <c r="O103" s="7" t="s">
        <v>3199</v>
      </c>
      <c r="P103" s="6" t="s">
        <v>3200</v>
      </c>
      <c r="Q103" s="6" t="s">
        <v>3201</v>
      </c>
      <c r="R103" s="6" t="s">
        <v>3202</v>
      </c>
      <c r="S103" s="6" t="s">
        <v>3203</v>
      </c>
      <c r="T103" s="6" t="s">
        <v>3204</v>
      </c>
      <c r="U103" s="6" t="s">
        <v>3205</v>
      </c>
      <c r="V103" s="6" t="s">
        <v>66</v>
      </c>
      <c r="W103" s="6" t="s">
        <v>19</v>
      </c>
      <c r="X103" s="6" t="s">
        <v>3206</v>
      </c>
      <c r="Y103" s="6" t="s">
        <v>3207</v>
      </c>
      <c r="Z103" s="6" t="s">
        <v>3208</v>
      </c>
      <c r="AA103" s="6" t="s">
        <v>3209</v>
      </c>
      <c r="AB103" s="6" t="s">
        <v>3210</v>
      </c>
      <c r="AC103" s="6" t="s">
        <v>3211</v>
      </c>
      <c r="AD103" s="6" t="s">
        <v>3212</v>
      </c>
      <c r="AE103" s="6" t="s">
        <v>3213</v>
      </c>
      <c r="AF103" s="6" t="s">
        <v>26</v>
      </c>
      <c r="AG103" s="6" t="s">
        <v>27</v>
      </c>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row>
    <row r="104" spans="1:88" s="57" customFormat="1">
      <c r="A104" s="13">
        <f t="shared" si="6"/>
        <v>15</v>
      </c>
      <c r="B104" s="5" t="s">
        <v>73</v>
      </c>
      <c r="C104" s="6" t="s">
        <v>4288</v>
      </c>
      <c r="D104" s="6" t="s">
        <v>4289</v>
      </c>
      <c r="E104" s="6" t="s">
        <v>3</v>
      </c>
      <c r="F104" s="6" t="s">
        <v>139</v>
      </c>
      <c r="G104" s="6" t="s">
        <v>5</v>
      </c>
      <c r="H104" s="6" t="s">
        <v>4290</v>
      </c>
      <c r="I104" s="6" t="s">
        <v>7</v>
      </c>
      <c r="J104" s="6" t="s">
        <v>4291</v>
      </c>
      <c r="K104" s="6" t="s">
        <v>4292</v>
      </c>
      <c r="L104" s="6" t="s">
        <v>4293</v>
      </c>
      <c r="M104" s="6" t="s">
        <v>4294</v>
      </c>
      <c r="N104" s="6" t="s">
        <v>4295</v>
      </c>
      <c r="O104" s="7" t="s">
        <v>4296</v>
      </c>
      <c r="P104" s="6" t="s">
        <v>4297</v>
      </c>
      <c r="Q104" s="6" t="s">
        <v>4298</v>
      </c>
      <c r="R104" s="6">
        <f>91-11-49200429</f>
        <v>-49200349</v>
      </c>
      <c r="S104" s="6" t="s">
        <v>4299</v>
      </c>
      <c r="T104" s="6" t="s">
        <v>4300</v>
      </c>
      <c r="U104" s="6" t="s">
        <v>4301</v>
      </c>
      <c r="V104" s="6" t="s">
        <v>18</v>
      </c>
      <c r="W104" s="6" t="s">
        <v>19</v>
      </c>
      <c r="X104" s="6" t="s">
        <v>4295</v>
      </c>
      <c r="Y104" s="6" t="s">
        <v>4302</v>
      </c>
      <c r="Z104" s="6">
        <f>91-11-49200429</f>
        <v>-49200349</v>
      </c>
      <c r="AA104" s="6">
        <f>91-11-40504846</f>
        <v>-40504766</v>
      </c>
      <c r="AB104" s="6" t="s">
        <v>4303</v>
      </c>
      <c r="AC104" s="6" t="s">
        <v>4304</v>
      </c>
      <c r="AD104" s="6" t="s">
        <v>4305</v>
      </c>
      <c r="AE104" s="6" t="s">
        <v>4306</v>
      </c>
      <c r="AF104" s="6" t="s">
        <v>135</v>
      </c>
      <c r="AG104" s="6" t="s">
        <v>27</v>
      </c>
    </row>
    <row r="105" spans="1:88" s="57" customFormat="1">
      <c r="A105" s="13">
        <f t="shared" si="6"/>
        <v>16</v>
      </c>
      <c r="B105" s="5" t="s">
        <v>73</v>
      </c>
      <c r="C105" s="6" t="s">
        <v>4446</v>
      </c>
      <c r="D105" s="6" t="s">
        <v>4447</v>
      </c>
      <c r="E105" s="6" t="s">
        <v>3</v>
      </c>
      <c r="F105" s="6" t="s">
        <v>313</v>
      </c>
      <c r="G105" s="6" t="s">
        <v>5</v>
      </c>
      <c r="H105" s="6" t="s">
        <v>4448</v>
      </c>
      <c r="I105" s="6" t="s">
        <v>266</v>
      </c>
      <c r="J105" s="6" t="s">
        <v>4449</v>
      </c>
      <c r="K105" s="6" t="s">
        <v>4450</v>
      </c>
      <c r="L105" s="6" t="s">
        <v>4451</v>
      </c>
      <c r="M105" s="6" t="s">
        <v>4452</v>
      </c>
      <c r="N105" s="6" t="s">
        <v>4453</v>
      </c>
      <c r="O105" s="7" t="s">
        <v>4454</v>
      </c>
      <c r="P105" s="6" t="s">
        <v>4455</v>
      </c>
      <c r="Q105" s="6">
        <v>94777372206</v>
      </c>
      <c r="R105" s="6">
        <v>94112768459</v>
      </c>
      <c r="S105" s="6" t="s">
        <v>4456</v>
      </c>
      <c r="T105" s="6" t="s">
        <v>4457</v>
      </c>
      <c r="U105" s="6" t="s">
        <v>4458</v>
      </c>
      <c r="V105" s="6" t="s">
        <v>18</v>
      </c>
      <c r="W105" s="6" t="s">
        <v>19</v>
      </c>
      <c r="X105" s="6" t="s">
        <v>4459</v>
      </c>
      <c r="Y105" s="6" t="s">
        <v>4455</v>
      </c>
      <c r="Z105" s="6">
        <v>777372206</v>
      </c>
      <c r="AA105" s="6">
        <v>94112768459</v>
      </c>
      <c r="AB105" s="6" t="s">
        <v>4460</v>
      </c>
      <c r="AC105" s="6" t="s">
        <v>4461</v>
      </c>
      <c r="AD105" s="6" t="s">
        <v>4462</v>
      </c>
      <c r="AE105" s="6" t="s">
        <v>4463</v>
      </c>
      <c r="AF105" s="6" t="s">
        <v>26</v>
      </c>
      <c r="AG105" s="6" t="s">
        <v>27</v>
      </c>
    </row>
    <row r="106" spans="1:88" s="57" customFormat="1">
      <c r="A106" s="13">
        <f t="shared" si="6"/>
        <v>17</v>
      </c>
      <c r="B106" s="5" t="s">
        <v>73</v>
      </c>
      <c r="C106" s="6" t="s">
        <v>4721</v>
      </c>
      <c r="D106" s="6" t="s">
        <v>4722</v>
      </c>
      <c r="E106" s="6" t="s">
        <v>3</v>
      </c>
      <c r="F106" s="6" t="s">
        <v>139</v>
      </c>
      <c r="G106" s="6" t="s">
        <v>5</v>
      </c>
      <c r="H106" s="6" t="s">
        <v>4723</v>
      </c>
      <c r="I106" s="6" t="s">
        <v>7</v>
      </c>
      <c r="J106" s="6" t="s">
        <v>1771</v>
      </c>
      <c r="K106" s="6" t="s">
        <v>4724</v>
      </c>
      <c r="L106" s="6" t="s">
        <v>4725</v>
      </c>
      <c r="M106" s="6" t="s">
        <v>4726</v>
      </c>
      <c r="N106" s="6" t="s">
        <v>4727</v>
      </c>
      <c r="O106" s="6" t="s">
        <v>421</v>
      </c>
      <c r="P106" s="6" t="s">
        <v>4728</v>
      </c>
      <c r="Q106" s="6">
        <f>91-9829285930</f>
        <v>-9829285839</v>
      </c>
      <c r="R106" s="6" t="s">
        <v>421</v>
      </c>
      <c r="S106" s="6" t="s">
        <v>4729</v>
      </c>
      <c r="T106" s="6" t="s">
        <v>4725</v>
      </c>
      <c r="U106" s="6" t="s">
        <v>4730</v>
      </c>
      <c r="V106" s="6" t="s">
        <v>18</v>
      </c>
      <c r="W106" s="6" t="s">
        <v>19</v>
      </c>
      <c r="X106" s="6" t="s">
        <v>4731</v>
      </c>
      <c r="Y106" s="6" t="s">
        <v>4732</v>
      </c>
      <c r="Z106" s="6">
        <f>91-9829285930</f>
        <v>-9829285839</v>
      </c>
      <c r="AA106" s="6" t="s">
        <v>421</v>
      </c>
      <c r="AB106" s="6" t="s">
        <v>4733</v>
      </c>
      <c r="AC106" s="6" t="s">
        <v>4724</v>
      </c>
      <c r="AD106" s="6" t="s">
        <v>4734</v>
      </c>
      <c r="AE106" s="6" t="s">
        <v>4735</v>
      </c>
      <c r="AF106" s="6" t="s">
        <v>26</v>
      </c>
      <c r="AG106" s="6" t="s">
        <v>27</v>
      </c>
    </row>
    <row r="107" spans="1:88" s="57" customFormat="1">
      <c r="A107" s="13">
        <f t="shared" si="6"/>
        <v>18</v>
      </c>
      <c r="B107" s="5" t="s">
        <v>73</v>
      </c>
      <c r="C107" s="6" t="s">
        <v>3044</v>
      </c>
      <c r="D107" s="6" t="s">
        <v>3045</v>
      </c>
      <c r="E107" s="6" t="s">
        <v>3</v>
      </c>
      <c r="F107" s="6" t="s">
        <v>139</v>
      </c>
      <c r="G107" s="6" t="s">
        <v>244</v>
      </c>
      <c r="H107" s="6" t="s">
        <v>3046</v>
      </c>
      <c r="I107" s="6" t="s">
        <v>7</v>
      </c>
      <c r="J107" s="6" t="s">
        <v>3047</v>
      </c>
      <c r="K107" s="6" t="s">
        <v>3048</v>
      </c>
      <c r="L107" s="6" t="s">
        <v>3049</v>
      </c>
      <c r="M107" s="6" t="s">
        <v>3050</v>
      </c>
      <c r="N107" s="6" t="s">
        <v>3051</v>
      </c>
      <c r="O107" s="7" t="s">
        <v>3052</v>
      </c>
      <c r="P107" s="6" t="s">
        <v>3053</v>
      </c>
      <c r="Q107" s="6">
        <f>917927559976/77</f>
        <v>11921137142.545454</v>
      </c>
      <c r="R107" s="6" t="s">
        <v>3054</v>
      </c>
      <c r="S107" s="6" t="s">
        <v>3055</v>
      </c>
      <c r="T107" s="6" t="s">
        <v>3056</v>
      </c>
      <c r="U107" s="6" t="s">
        <v>3057</v>
      </c>
      <c r="V107" s="6" t="s">
        <v>66</v>
      </c>
      <c r="W107" s="6" t="s">
        <v>19</v>
      </c>
      <c r="X107" s="6" t="s">
        <v>3051</v>
      </c>
      <c r="Y107" s="6" t="s">
        <v>3053</v>
      </c>
      <c r="Z107" s="6" t="s">
        <v>3058</v>
      </c>
      <c r="AA107" s="6">
        <v>917927559978</v>
      </c>
      <c r="AB107" s="6" t="s">
        <v>3059</v>
      </c>
      <c r="AC107" s="6" t="s">
        <v>3060</v>
      </c>
      <c r="AD107" s="6" t="s">
        <v>3061</v>
      </c>
      <c r="AE107" s="6" t="s">
        <v>3062</v>
      </c>
      <c r="AF107" s="6" t="s">
        <v>26</v>
      </c>
      <c r="AG107" s="6" t="s">
        <v>27</v>
      </c>
    </row>
    <row r="108" spans="1:88" s="57" customFormat="1">
      <c r="A108" s="13">
        <f t="shared" si="6"/>
        <v>19</v>
      </c>
      <c r="B108" s="5" t="s">
        <v>73</v>
      </c>
      <c r="C108" s="6" t="s">
        <v>1803</v>
      </c>
      <c r="D108" s="6" t="s">
        <v>1804</v>
      </c>
      <c r="E108" s="6" t="s">
        <v>51</v>
      </c>
      <c r="F108" s="6" t="s">
        <v>1805</v>
      </c>
      <c r="G108" s="6" t="s">
        <v>117</v>
      </c>
      <c r="H108" s="6" t="s">
        <v>1806</v>
      </c>
      <c r="I108" s="6" t="s">
        <v>7</v>
      </c>
      <c r="J108" s="6" t="s">
        <v>33</v>
      </c>
      <c r="K108" s="6" t="s">
        <v>1807</v>
      </c>
      <c r="L108" s="6" t="s">
        <v>1808</v>
      </c>
      <c r="M108" s="6" t="s">
        <v>1809</v>
      </c>
      <c r="N108" s="6" t="s">
        <v>1810</v>
      </c>
      <c r="O108" s="6" t="s">
        <v>1811</v>
      </c>
      <c r="P108" s="6" t="s">
        <v>1812</v>
      </c>
      <c r="Q108" s="6" t="s">
        <v>1813</v>
      </c>
      <c r="R108" s="6" t="s">
        <v>1814</v>
      </c>
      <c r="S108" s="6" t="s">
        <v>1815</v>
      </c>
      <c r="T108" s="6" t="s">
        <v>1816</v>
      </c>
      <c r="U108" s="6" t="s">
        <v>1817</v>
      </c>
      <c r="V108" s="6" t="s">
        <v>66</v>
      </c>
      <c r="W108" s="6" t="s">
        <v>19</v>
      </c>
      <c r="X108" s="6" t="s">
        <v>1818</v>
      </c>
      <c r="Y108" s="6" t="s">
        <v>1819</v>
      </c>
      <c r="Z108" s="6" t="s">
        <v>1820</v>
      </c>
      <c r="AA108" s="6" t="s">
        <v>1821</v>
      </c>
      <c r="AB108" s="6" t="s">
        <v>1822</v>
      </c>
      <c r="AC108" s="6" t="s">
        <v>1823</v>
      </c>
      <c r="AD108" s="6" t="s">
        <v>1824</v>
      </c>
      <c r="AE108" s="6" t="s">
        <v>1825</v>
      </c>
      <c r="AF108" s="6" t="s">
        <v>26</v>
      </c>
      <c r="AG108" s="6" t="s">
        <v>27</v>
      </c>
    </row>
    <row r="109" spans="1:88" s="57" customFormat="1">
      <c r="A109" s="13">
        <f t="shared" si="6"/>
        <v>20</v>
      </c>
      <c r="B109" s="5" t="s">
        <v>73</v>
      </c>
      <c r="C109" s="6" t="s">
        <v>1684</v>
      </c>
      <c r="D109" s="6" t="s">
        <v>1685</v>
      </c>
      <c r="E109" s="6" t="s">
        <v>51</v>
      </c>
      <c r="F109" s="6" t="s">
        <v>243</v>
      </c>
      <c r="G109" s="6" t="s">
        <v>335</v>
      </c>
      <c r="H109" s="6" t="s">
        <v>1686</v>
      </c>
      <c r="I109" s="6" t="s">
        <v>246</v>
      </c>
      <c r="J109" s="6" t="s">
        <v>33</v>
      </c>
      <c r="K109" s="6" t="s">
        <v>1687</v>
      </c>
      <c r="L109" s="6" t="s">
        <v>1688</v>
      </c>
      <c r="M109" s="6" t="s">
        <v>1689</v>
      </c>
      <c r="N109" s="6" t="s">
        <v>1690</v>
      </c>
      <c r="O109" s="7" t="s">
        <v>1691</v>
      </c>
      <c r="P109" s="6" t="s">
        <v>1692</v>
      </c>
      <c r="Q109" s="6">
        <v>9088891926</v>
      </c>
      <c r="R109" s="6" t="s">
        <v>336</v>
      </c>
      <c r="S109" s="6" t="s">
        <v>1693</v>
      </c>
      <c r="T109" s="6" t="s">
        <v>1694</v>
      </c>
      <c r="U109" s="6" t="s">
        <v>1695</v>
      </c>
      <c r="V109" s="6" t="s">
        <v>66</v>
      </c>
      <c r="W109" s="6" t="s">
        <v>19</v>
      </c>
      <c r="X109" s="6" t="s">
        <v>1696</v>
      </c>
      <c r="Y109" s="6" t="s">
        <v>1697</v>
      </c>
      <c r="Z109" s="6">
        <v>9088891926</v>
      </c>
      <c r="AA109" s="6" t="s">
        <v>336</v>
      </c>
      <c r="AB109" s="6" t="s">
        <v>1698</v>
      </c>
      <c r="AC109" s="6" t="s">
        <v>1699</v>
      </c>
      <c r="AD109" s="6" t="s">
        <v>1700</v>
      </c>
      <c r="AE109" s="6" t="s">
        <v>1701</v>
      </c>
      <c r="AF109" s="6" t="s">
        <v>135</v>
      </c>
      <c r="AG109" s="6" t="s">
        <v>27</v>
      </c>
    </row>
    <row r="110" spans="1:88" s="57" customFormat="1">
      <c r="A110" s="13">
        <f t="shared" si="6"/>
        <v>21</v>
      </c>
      <c r="B110" s="5" t="s">
        <v>73</v>
      </c>
      <c r="C110" s="6" t="s">
        <v>2358</v>
      </c>
      <c r="D110" s="6" t="s">
        <v>2358</v>
      </c>
      <c r="E110" s="6" t="s">
        <v>526</v>
      </c>
      <c r="F110" s="6" t="s">
        <v>2359</v>
      </c>
      <c r="G110" s="6" t="s">
        <v>244</v>
      </c>
      <c r="H110" s="6" t="s">
        <v>1652</v>
      </c>
      <c r="I110" s="6" t="s">
        <v>7</v>
      </c>
      <c r="J110" s="6" t="s">
        <v>33</v>
      </c>
      <c r="K110" s="6" t="s">
        <v>2360</v>
      </c>
      <c r="L110" s="6" t="s">
        <v>2361</v>
      </c>
      <c r="M110" s="6" t="s">
        <v>2362</v>
      </c>
      <c r="N110" s="6" t="s">
        <v>2363</v>
      </c>
      <c r="O110" s="6" t="s">
        <v>262</v>
      </c>
      <c r="P110" s="6" t="s">
        <v>2364</v>
      </c>
      <c r="Q110" s="6">
        <v>996555935129</v>
      </c>
      <c r="R110" s="6" t="s">
        <v>262</v>
      </c>
      <c r="S110" s="6" t="s">
        <v>2365</v>
      </c>
      <c r="T110" s="6" t="s">
        <v>2366</v>
      </c>
      <c r="U110" s="6" t="s">
        <v>2367</v>
      </c>
      <c r="V110" s="6" t="s">
        <v>66</v>
      </c>
      <c r="W110" s="6" t="s">
        <v>19</v>
      </c>
      <c r="X110" s="6" t="s">
        <v>2368</v>
      </c>
      <c r="Y110" s="6" t="s">
        <v>2364</v>
      </c>
      <c r="Z110" s="6">
        <v>996555935129</v>
      </c>
      <c r="AA110" s="6" t="s">
        <v>262</v>
      </c>
      <c r="AB110" s="6" t="s">
        <v>2369</v>
      </c>
      <c r="AC110" s="6" t="s">
        <v>2370</v>
      </c>
      <c r="AD110" s="6" t="s">
        <v>483</v>
      </c>
      <c r="AE110" s="6" t="s">
        <v>2371</v>
      </c>
      <c r="AF110" s="6" t="s">
        <v>26</v>
      </c>
      <c r="AG110" s="6" t="s">
        <v>27</v>
      </c>
    </row>
    <row r="111" spans="1:88" s="57" customFormat="1">
      <c r="A111" s="13">
        <f t="shared" si="6"/>
        <v>22</v>
      </c>
      <c r="B111" s="5" t="s">
        <v>73</v>
      </c>
      <c r="C111" s="6" t="s">
        <v>1335</v>
      </c>
      <c r="D111" s="6" t="s">
        <v>1336</v>
      </c>
      <c r="E111" s="6" t="s">
        <v>3</v>
      </c>
      <c r="F111" s="6" t="s">
        <v>527</v>
      </c>
      <c r="G111" s="6" t="s">
        <v>5</v>
      </c>
      <c r="H111" s="6" t="s">
        <v>1337</v>
      </c>
      <c r="I111" s="6" t="s">
        <v>7</v>
      </c>
      <c r="J111" s="6" t="s">
        <v>33</v>
      </c>
      <c r="K111" s="6" t="s">
        <v>1338</v>
      </c>
      <c r="L111" s="6" t="s">
        <v>1339</v>
      </c>
      <c r="M111" s="6" t="s">
        <v>1340</v>
      </c>
      <c r="N111" s="6" t="s">
        <v>1341</v>
      </c>
      <c r="O111" s="7" t="s">
        <v>1342</v>
      </c>
      <c r="P111" s="6" t="s">
        <v>1343</v>
      </c>
      <c r="Q111" s="6" t="s">
        <v>1344</v>
      </c>
      <c r="R111" s="6" t="s">
        <v>205</v>
      </c>
      <c r="S111" s="6" t="s">
        <v>1345</v>
      </c>
      <c r="T111" s="6" t="s">
        <v>1346</v>
      </c>
      <c r="U111" s="6" t="s">
        <v>1347</v>
      </c>
      <c r="V111" s="6" t="s">
        <v>18</v>
      </c>
      <c r="W111" s="6" t="s">
        <v>19</v>
      </c>
      <c r="X111" s="6" t="s">
        <v>1348</v>
      </c>
      <c r="Y111" s="6" t="s">
        <v>1343</v>
      </c>
      <c r="Z111" s="6" t="s">
        <v>1344</v>
      </c>
      <c r="AA111" s="6" t="s">
        <v>205</v>
      </c>
      <c r="AB111" s="6" t="s">
        <v>1349</v>
      </c>
      <c r="AC111" s="6" t="s">
        <v>205</v>
      </c>
      <c r="AD111" s="6" t="s">
        <v>1350</v>
      </c>
      <c r="AE111" s="6" t="s">
        <v>1351</v>
      </c>
      <c r="AF111" s="6" t="s">
        <v>26</v>
      </c>
      <c r="AG111" s="6" t="s">
        <v>27</v>
      </c>
    </row>
    <row r="112" spans="1:88" s="57" customFormat="1">
      <c r="A112" s="13">
        <f t="shared" si="6"/>
        <v>23</v>
      </c>
      <c r="B112" s="5" t="s">
        <v>73</v>
      </c>
      <c r="C112" s="6" t="s">
        <v>4464</v>
      </c>
      <c r="D112" s="6" t="s">
        <v>4465</v>
      </c>
      <c r="E112" s="6" t="s">
        <v>3</v>
      </c>
      <c r="F112" s="6" t="s">
        <v>4</v>
      </c>
      <c r="G112" s="6" t="s">
        <v>5</v>
      </c>
      <c r="H112" s="6" t="s">
        <v>4466</v>
      </c>
      <c r="I112" s="6" t="s">
        <v>7</v>
      </c>
      <c r="J112" s="6" t="s">
        <v>448</v>
      </c>
      <c r="K112" s="6" t="s">
        <v>4467</v>
      </c>
      <c r="L112" s="6" t="s">
        <v>4468</v>
      </c>
      <c r="M112" s="6" t="s">
        <v>4469</v>
      </c>
      <c r="N112" s="6" t="s">
        <v>4470</v>
      </c>
      <c r="O112" s="7" t="s">
        <v>4471</v>
      </c>
      <c r="P112" s="6" t="s">
        <v>4472</v>
      </c>
      <c r="Q112" s="6">
        <v>88029121504</v>
      </c>
      <c r="R112" s="6">
        <v>88029145667</v>
      </c>
      <c r="S112" s="6" t="s">
        <v>4473</v>
      </c>
      <c r="T112" s="6" t="s">
        <v>4474</v>
      </c>
      <c r="U112" s="6" t="s">
        <v>4475</v>
      </c>
      <c r="V112" s="6" t="s">
        <v>18</v>
      </c>
      <c r="W112" s="6" t="s">
        <v>19</v>
      </c>
      <c r="X112" s="6" t="s">
        <v>4476</v>
      </c>
      <c r="Y112" s="6" t="s">
        <v>4477</v>
      </c>
      <c r="Z112" s="6">
        <v>8801713002426</v>
      </c>
      <c r="AA112" s="6">
        <v>88029145667</v>
      </c>
      <c r="AB112" s="6" t="s">
        <v>4478</v>
      </c>
      <c r="AC112" s="6" t="s">
        <v>4467</v>
      </c>
      <c r="AD112" s="6" t="s">
        <v>4479</v>
      </c>
      <c r="AE112" s="6" t="s">
        <v>4480</v>
      </c>
      <c r="AF112" s="6" t="s">
        <v>26</v>
      </c>
      <c r="AG112" s="6" t="s">
        <v>27</v>
      </c>
    </row>
    <row r="113" spans="1:33" s="57" customFormat="1">
      <c r="A113" s="13">
        <f t="shared" si="6"/>
        <v>24</v>
      </c>
      <c r="B113" s="14" t="s">
        <v>73</v>
      </c>
      <c r="C113" s="34" t="s">
        <v>2262</v>
      </c>
      <c r="D113" s="34" t="s">
        <v>2263</v>
      </c>
      <c r="E113" s="34" t="s">
        <v>1442</v>
      </c>
      <c r="F113" s="34" t="s">
        <v>407</v>
      </c>
      <c r="G113" s="34" t="s">
        <v>283</v>
      </c>
      <c r="H113" s="34" t="s">
        <v>2264</v>
      </c>
      <c r="I113" s="34" t="s">
        <v>266</v>
      </c>
      <c r="J113" s="34" t="s">
        <v>2265</v>
      </c>
      <c r="K113" s="34" t="s">
        <v>2266</v>
      </c>
      <c r="L113" s="34" t="s">
        <v>2267</v>
      </c>
      <c r="M113" s="34" t="s">
        <v>2268</v>
      </c>
      <c r="N113" s="34" t="s">
        <v>2269</v>
      </c>
      <c r="O113" s="35" t="s">
        <v>2270</v>
      </c>
      <c r="P113" s="34" t="s">
        <v>2271</v>
      </c>
      <c r="Q113" s="34">
        <v>60377261599</v>
      </c>
      <c r="R113" s="34">
        <v>60377268599</v>
      </c>
      <c r="S113" s="34" t="s">
        <v>2272</v>
      </c>
      <c r="T113" s="34" t="s">
        <v>2273</v>
      </c>
      <c r="U113" s="34" t="s">
        <v>2274</v>
      </c>
      <c r="V113" s="34" t="s">
        <v>18</v>
      </c>
      <c r="W113" s="34" t="s">
        <v>19</v>
      </c>
      <c r="X113" s="34" t="s">
        <v>2275</v>
      </c>
      <c r="Y113" s="34" t="s">
        <v>2271</v>
      </c>
      <c r="Z113" s="34" t="s">
        <v>2276</v>
      </c>
      <c r="AA113" s="34" t="s">
        <v>2277</v>
      </c>
      <c r="AB113" s="34" t="s">
        <v>2278</v>
      </c>
      <c r="AC113" s="34" t="s">
        <v>2279</v>
      </c>
      <c r="AD113" s="34" t="s">
        <v>2280</v>
      </c>
      <c r="AE113" s="34" t="s">
        <v>2281</v>
      </c>
      <c r="AF113" s="34" t="s">
        <v>26</v>
      </c>
      <c r="AG113" s="34" t="s">
        <v>27</v>
      </c>
    </row>
    <row r="114" spans="1:33" s="57" customFormat="1">
      <c r="A114" s="13">
        <f t="shared" si="6"/>
        <v>25</v>
      </c>
      <c r="B114" s="5" t="s">
        <v>73</v>
      </c>
      <c r="C114" s="6" t="s">
        <v>2876</v>
      </c>
      <c r="D114" s="6" t="s">
        <v>2877</v>
      </c>
      <c r="E114" s="6" t="s">
        <v>1590</v>
      </c>
      <c r="F114" s="6" t="s">
        <v>2878</v>
      </c>
      <c r="G114" s="6" t="s">
        <v>335</v>
      </c>
      <c r="H114" s="6" t="s">
        <v>2879</v>
      </c>
      <c r="I114" s="6" t="s">
        <v>266</v>
      </c>
      <c r="J114" s="6" t="s">
        <v>33</v>
      </c>
      <c r="K114" s="6" t="s">
        <v>2880</v>
      </c>
      <c r="L114" s="6" t="s">
        <v>2881</v>
      </c>
      <c r="M114" s="6" t="s">
        <v>2882</v>
      </c>
      <c r="N114" s="6" t="s">
        <v>2883</v>
      </c>
      <c r="O114" s="7" t="s">
        <v>2884</v>
      </c>
      <c r="P114" s="6" t="s">
        <v>2885</v>
      </c>
      <c r="Q114" s="6">
        <v>6329277069</v>
      </c>
      <c r="R114" s="6" t="s">
        <v>2015</v>
      </c>
      <c r="S114" s="6" t="s">
        <v>2886</v>
      </c>
      <c r="T114" s="6" t="s">
        <v>2887</v>
      </c>
      <c r="U114" s="6" t="s">
        <v>2888</v>
      </c>
      <c r="V114" s="6" t="s">
        <v>66</v>
      </c>
      <c r="W114" s="6" t="s">
        <v>19</v>
      </c>
      <c r="X114" s="6" t="s">
        <v>2889</v>
      </c>
      <c r="Y114" s="6" t="s">
        <v>2885</v>
      </c>
      <c r="Z114" s="6">
        <v>6329277060</v>
      </c>
      <c r="AA114" s="6">
        <v>6329276981</v>
      </c>
      <c r="AB114" s="6" t="s">
        <v>2890</v>
      </c>
      <c r="AC114" s="6" t="s">
        <v>2891</v>
      </c>
      <c r="AD114" s="6" t="s">
        <v>2892</v>
      </c>
      <c r="AE114" s="6" t="s">
        <v>2893</v>
      </c>
      <c r="AF114" s="6" t="s">
        <v>135</v>
      </c>
      <c r="AG114" s="6" t="s">
        <v>27</v>
      </c>
    </row>
    <row r="115" spans="1:33" s="57" customFormat="1">
      <c r="A115" s="13">
        <f t="shared" si="6"/>
        <v>26</v>
      </c>
      <c r="B115" s="5" t="s">
        <v>73</v>
      </c>
      <c r="C115" s="6" t="s">
        <v>5347</v>
      </c>
      <c r="D115" s="6" t="s">
        <v>5348</v>
      </c>
      <c r="E115" s="6" t="s">
        <v>5310</v>
      </c>
      <c r="F115" s="6" t="s">
        <v>4</v>
      </c>
      <c r="G115" s="6" t="s">
        <v>5</v>
      </c>
      <c r="H115" s="6" t="s">
        <v>5349</v>
      </c>
      <c r="I115" s="6" t="s">
        <v>7</v>
      </c>
      <c r="J115" s="6" t="s">
        <v>33</v>
      </c>
      <c r="K115" s="6" t="s">
        <v>336</v>
      </c>
      <c r="L115" s="6" t="s">
        <v>5350</v>
      </c>
      <c r="M115" s="6" t="s">
        <v>5351</v>
      </c>
      <c r="N115" s="6" t="s">
        <v>5352</v>
      </c>
      <c r="O115" s="7" t="s">
        <v>5353</v>
      </c>
      <c r="P115" s="6" t="s">
        <v>5354</v>
      </c>
      <c r="Q115" s="6">
        <v>88029136553</v>
      </c>
      <c r="R115" s="6" t="s">
        <v>336</v>
      </c>
      <c r="S115" s="6" t="s">
        <v>5355</v>
      </c>
      <c r="T115" s="6" t="s">
        <v>5356</v>
      </c>
      <c r="U115" s="6" t="s">
        <v>5357</v>
      </c>
      <c r="V115" s="6" t="s">
        <v>18</v>
      </c>
      <c r="W115" s="6" t="s">
        <v>19</v>
      </c>
      <c r="X115" s="6" t="s">
        <v>5358</v>
      </c>
      <c r="Y115" s="6" t="s">
        <v>5359</v>
      </c>
      <c r="Z115" s="6">
        <v>8801711829464</v>
      </c>
      <c r="AA115" s="6" t="s">
        <v>336</v>
      </c>
      <c r="AB115" s="6" t="s">
        <v>5360</v>
      </c>
      <c r="AC115" s="6" t="s">
        <v>5361</v>
      </c>
      <c r="AD115" s="6" t="s">
        <v>5362</v>
      </c>
      <c r="AE115" s="6" t="s">
        <v>336</v>
      </c>
      <c r="AF115" s="6" t="s">
        <v>26</v>
      </c>
      <c r="AG115" s="6" t="s">
        <v>27</v>
      </c>
    </row>
    <row r="116" spans="1:33" s="57" customFormat="1">
      <c r="A116" s="13">
        <f t="shared" si="6"/>
        <v>27</v>
      </c>
      <c r="B116" s="5" t="s">
        <v>73</v>
      </c>
      <c r="C116" s="6" t="s">
        <v>1244</v>
      </c>
      <c r="D116" s="6" t="s">
        <v>1245</v>
      </c>
      <c r="E116" s="6" t="s">
        <v>3</v>
      </c>
      <c r="F116" s="6" t="s">
        <v>4</v>
      </c>
      <c r="G116" s="6" t="s">
        <v>5</v>
      </c>
      <c r="H116" s="6" t="s">
        <v>1246</v>
      </c>
      <c r="I116" s="6" t="s">
        <v>7</v>
      </c>
      <c r="J116" s="6" t="s">
        <v>33</v>
      </c>
      <c r="K116" s="6" t="s">
        <v>1247</v>
      </c>
      <c r="L116" s="6" t="s">
        <v>1248</v>
      </c>
      <c r="M116" s="6" t="s">
        <v>1249</v>
      </c>
      <c r="N116" s="6" t="s">
        <v>1250</v>
      </c>
      <c r="O116" s="7" t="s">
        <v>1251</v>
      </c>
      <c r="P116" s="6" t="s">
        <v>1252</v>
      </c>
      <c r="Q116" s="6" t="s">
        <v>1253</v>
      </c>
      <c r="R116" s="6">
        <v>9124336</v>
      </c>
      <c r="S116" s="6" t="s">
        <v>1254</v>
      </c>
      <c r="T116" s="6" t="s">
        <v>1255</v>
      </c>
      <c r="U116" s="6" t="s">
        <v>1256</v>
      </c>
      <c r="V116" s="6" t="s">
        <v>18</v>
      </c>
      <c r="W116" s="6" t="s">
        <v>19</v>
      </c>
      <c r="X116" s="6" t="s">
        <v>1250</v>
      </c>
      <c r="Y116" s="6" t="s">
        <v>1257</v>
      </c>
      <c r="Z116" s="6">
        <v>1712114861</v>
      </c>
      <c r="AA116" s="6">
        <v>9124336</v>
      </c>
      <c r="AB116" s="6" t="s">
        <v>1258</v>
      </c>
      <c r="AC116" s="6" t="s">
        <v>1259</v>
      </c>
      <c r="AD116" s="6" t="s">
        <v>1260</v>
      </c>
      <c r="AE116" s="6" t="s">
        <v>1261</v>
      </c>
      <c r="AF116" s="6" t="s">
        <v>26</v>
      </c>
      <c r="AG116" s="6" t="s">
        <v>27</v>
      </c>
    </row>
    <row r="117" spans="1:33" s="57" customFormat="1">
      <c r="A117" s="13">
        <f t="shared" si="6"/>
        <v>28</v>
      </c>
      <c r="B117" s="5" t="s">
        <v>73</v>
      </c>
      <c r="C117" s="6" t="s">
        <v>1129</v>
      </c>
      <c r="D117" s="6" t="s">
        <v>1130</v>
      </c>
      <c r="E117" s="6" t="s">
        <v>51</v>
      </c>
      <c r="F117" s="6" t="s">
        <v>243</v>
      </c>
      <c r="G117" s="6" t="s">
        <v>244</v>
      </c>
      <c r="H117" s="6" t="s">
        <v>1131</v>
      </c>
      <c r="I117" s="6" t="s">
        <v>266</v>
      </c>
      <c r="J117" s="6" t="s">
        <v>1132</v>
      </c>
      <c r="K117" s="6" t="s">
        <v>1133</v>
      </c>
      <c r="L117" s="6" t="s">
        <v>1134</v>
      </c>
      <c r="M117" s="6" t="s">
        <v>1135</v>
      </c>
      <c r="N117" s="6" t="s">
        <v>1136</v>
      </c>
      <c r="O117" s="6" t="s">
        <v>1137</v>
      </c>
      <c r="P117" s="6" t="s">
        <v>1138</v>
      </c>
      <c r="Q117" s="6">
        <v>639175369909</v>
      </c>
      <c r="R117" s="6" t="s">
        <v>247</v>
      </c>
      <c r="S117" s="6" t="s">
        <v>1139</v>
      </c>
      <c r="T117" s="6" t="s">
        <v>1140</v>
      </c>
      <c r="U117" s="6" t="s">
        <v>1141</v>
      </c>
      <c r="V117" s="6" t="s">
        <v>66</v>
      </c>
      <c r="W117" s="6" t="s">
        <v>19</v>
      </c>
      <c r="X117" s="6" t="s">
        <v>1142</v>
      </c>
      <c r="Y117" s="6" t="s">
        <v>1138</v>
      </c>
      <c r="Z117" s="6">
        <v>639175369909</v>
      </c>
      <c r="AA117" s="6" t="s">
        <v>205</v>
      </c>
      <c r="AB117" s="6" t="s">
        <v>1143</v>
      </c>
      <c r="AC117" s="6" t="s">
        <v>1144</v>
      </c>
      <c r="AD117" s="6" t="s">
        <v>1131</v>
      </c>
      <c r="AE117" s="6" t="s">
        <v>1145</v>
      </c>
      <c r="AF117" s="6" t="s">
        <v>26</v>
      </c>
      <c r="AG117" s="6" t="s">
        <v>27</v>
      </c>
    </row>
    <row r="118" spans="1:33" s="57" customFormat="1">
      <c r="A118" s="13">
        <f t="shared" si="6"/>
        <v>29</v>
      </c>
      <c r="B118" s="5" t="s">
        <v>73</v>
      </c>
      <c r="C118" s="6" t="s">
        <v>4008</v>
      </c>
      <c r="D118" s="6" t="s">
        <v>4009</v>
      </c>
      <c r="E118" s="6" t="s">
        <v>526</v>
      </c>
      <c r="F118" s="6" t="s">
        <v>4010</v>
      </c>
      <c r="G118" s="6" t="s">
        <v>5</v>
      </c>
      <c r="H118" s="6" t="s">
        <v>4011</v>
      </c>
      <c r="I118" s="6" t="s">
        <v>7</v>
      </c>
      <c r="J118" s="6" t="s">
        <v>448</v>
      </c>
      <c r="K118" s="6" t="s">
        <v>4012</v>
      </c>
      <c r="L118" s="6" t="s">
        <v>4013</v>
      </c>
      <c r="M118" s="6" t="s">
        <v>4014</v>
      </c>
      <c r="N118" s="6" t="s">
        <v>4015</v>
      </c>
      <c r="O118" s="7" t="s">
        <v>4016</v>
      </c>
      <c r="P118" s="6" t="s">
        <v>4017</v>
      </c>
      <c r="Q118" s="6" t="s">
        <v>4018</v>
      </c>
      <c r="R118" s="6" t="s">
        <v>2349</v>
      </c>
      <c r="S118" s="6" t="s">
        <v>4019</v>
      </c>
      <c r="T118" s="6" t="s">
        <v>4020</v>
      </c>
      <c r="U118" s="6" t="s">
        <v>4021</v>
      </c>
      <c r="V118" s="6" t="s">
        <v>66</v>
      </c>
      <c r="W118" s="6" t="s">
        <v>19</v>
      </c>
      <c r="X118" s="6" t="s">
        <v>4022</v>
      </c>
      <c r="Y118" s="6" t="s">
        <v>4023</v>
      </c>
      <c r="Z118" s="6" t="s">
        <v>4024</v>
      </c>
      <c r="AA118" s="6" t="s">
        <v>2349</v>
      </c>
      <c r="AB118" s="6" t="s">
        <v>4025</v>
      </c>
      <c r="AC118" s="6" t="s">
        <v>4026</v>
      </c>
      <c r="AD118" s="6" t="s">
        <v>4027</v>
      </c>
      <c r="AE118" s="6" t="s">
        <v>4028</v>
      </c>
      <c r="AF118" s="6" t="s">
        <v>26</v>
      </c>
      <c r="AG118" s="6" t="s">
        <v>27</v>
      </c>
    </row>
    <row r="119" spans="1:33" s="57" customFormat="1">
      <c r="A119" s="13">
        <f t="shared" si="6"/>
        <v>30</v>
      </c>
      <c r="B119" s="5" t="s">
        <v>73</v>
      </c>
      <c r="C119" s="6" t="s">
        <v>3231</v>
      </c>
      <c r="D119" s="6" t="s">
        <v>2615</v>
      </c>
      <c r="E119" s="6" t="s">
        <v>3</v>
      </c>
      <c r="F119" s="6" t="s">
        <v>31</v>
      </c>
      <c r="G119" s="6" t="s">
        <v>5</v>
      </c>
      <c r="H119" s="6" t="s">
        <v>3232</v>
      </c>
      <c r="I119" s="6" t="s">
        <v>7</v>
      </c>
      <c r="J119" s="6" t="s">
        <v>33</v>
      </c>
      <c r="K119" s="6" t="s">
        <v>3233</v>
      </c>
      <c r="L119" s="6" t="s">
        <v>3234</v>
      </c>
      <c r="M119" s="6" t="s">
        <v>3235</v>
      </c>
      <c r="N119" s="6" t="s">
        <v>3236</v>
      </c>
      <c r="O119" s="7" t="s">
        <v>3237</v>
      </c>
      <c r="P119" s="6" t="s">
        <v>3238</v>
      </c>
      <c r="Q119" s="6">
        <v>914612310151</v>
      </c>
      <c r="R119" s="6">
        <v>914612310151</v>
      </c>
      <c r="S119" s="6" t="s">
        <v>3239</v>
      </c>
      <c r="T119" s="6" t="s">
        <v>3240</v>
      </c>
      <c r="U119" s="6" t="s">
        <v>3241</v>
      </c>
      <c r="V119" s="6" t="s">
        <v>18</v>
      </c>
      <c r="W119" s="6" t="s">
        <v>19</v>
      </c>
      <c r="X119" s="6" t="s">
        <v>3242</v>
      </c>
      <c r="Y119" s="6" t="s">
        <v>3238</v>
      </c>
      <c r="Z119" s="6">
        <v>919443148599</v>
      </c>
      <c r="AA119" s="6">
        <v>914612310151</v>
      </c>
      <c r="AB119" s="6" t="s">
        <v>3243</v>
      </c>
      <c r="AC119" s="6" t="s">
        <v>3244</v>
      </c>
      <c r="AD119" s="6" t="s">
        <v>3245</v>
      </c>
      <c r="AE119" s="6" t="s">
        <v>3246</v>
      </c>
      <c r="AF119" s="6" t="s">
        <v>26</v>
      </c>
      <c r="AG119" s="6" t="s">
        <v>27</v>
      </c>
    </row>
    <row r="120" spans="1:33" s="57" customFormat="1">
      <c r="A120" s="13">
        <f t="shared" si="6"/>
        <v>31</v>
      </c>
      <c r="B120" s="5" t="s">
        <v>73</v>
      </c>
      <c r="C120" s="6" t="s">
        <v>5044</v>
      </c>
      <c r="D120" s="6" t="s">
        <v>5045</v>
      </c>
      <c r="E120" s="6" t="s">
        <v>3</v>
      </c>
      <c r="F120" s="6" t="s">
        <v>139</v>
      </c>
      <c r="G120" s="6" t="s">
        <v>5</v>
      </c>
      <c r="H120" s="6" t="s">
        <v>5046</v>
      </c>
      <c r="I120" s="6" t="s">
        <v>7</v>
      </c>
      <c r="J120" s="6" t="s">
        <v>5047</v>
      </c>
      <c r="K120" s="6" t="s">
        <v>5048</v>
      </c>
      <c r="L120" s="6" t="s">
        <v>5049</v>
      </c>
      <c r="M120" s="6" t="s">
        <v>5050</v>
      </c>
      <c r="N120" s="6" t="s">
        <v>5051</v>
      </c>
      <c r="O120" s="7" t="s">
        <v>5052</v>
      </c>
      <c r="P120" s="6" t="s">
        <v>5053</v>
      </c>
      <c r="Q120" s="6">
        <f>91-22-40863101</f>
        <v>-40863032</v>
      </c>
      <c r="R120" s="6">
        <f>91-22-40863202</f>
        <v>-40863133</v>
      </c>
      <c r="S120" s="6" t="s">
        <v>5054</v>
      </c>
      <c r="T120" s="6" t="s">
        <v>5055</v>
      </c>
      <c r="U120" s="6" t="s">
        <v>5056</v>
      </c>
      <c r="V120" s="6" t="s">
        <v>66</v>
      </c>
      <c r="W120" s="6" t="s">
        <v>19</v>
      </c>
      <c r="X120" s="6" t="s">
        <v>5057</v>
      </c>
      <c r="Y120" s="6" t="s">
        <v>5058</v>
      </c>
      <c r="Z120" s="6" t="s">
        <v>5059</v>
      </c>
      <c r="AA120" s="6">
        <f>91-22-40863202</f>
        <v>-40863133</v>
      </c>
      <c r="AB120" s="6" t="s">
        <v>5060</v>
      </c>
      <c r="AC120" s="6" t="s">
        <v>5061</v>
      </c>
      <c r="AD120" s="6" t="s">
        <v>5062</v>
      </c>
      <c r="AE120" s="6" t="s">
        <v>5063</v>
      </c>
      <c r="AF120" s="6" t="s">
        <v>26</v>
      </c>
      <c r="AG120" s="6" t="s">
        <v>27</v>
      </c>
    </row>
    <row r="121" spans="1:33" s="57" customFormat="1">
      <c r="A121" s="13">
        <f t="shared" si="6"/>
        <v>32</v>
      </c>
      <c r="B121" s="5" t="s">
        <v>73</v>
      </c>
      <c r="C121" s="6" t="s">
        <v>3063</v>
      </c>
      <c r="D121" s="6" t="s">
        <v>3064</v>
      </c>
      <c r="E121" s="6" t="s">
        <v>51</v>
      </c>
      <c r="F121" s="6" t="s">
        <v>243</v>
      </c>
      <c r="G121" s="6" t="s">
        <v>5</v>
      </c>
      <c r="H121" s="6" t="s">
        <v>3065</v>
      </c>
      <c r="I121" s="6" t="s">
        <v>7</v>
      </c>
      <c r="J121" s="6" t="s">
        <v>33</v>
      </c>
      <c r="K121" s="6" t="s">
        <v>247</v>
      </c>
      <c r="L121" s="6" t="s">
        <v>3066</v>
      </c>
      <c r="M121" s="6" t="s">
        <v>3067</v>
      </c>
      <c r="N121" s="6" t="s">
        <v>3068</v>
      </c>
      <c r="O121" s="7" t="s">
        <v>3069</v>
      </c>
      <c r="P121" s="6" t="s">
        <v>3070</v>
      </c>
      <c r="Q121" s="6" t="s">
        <v>3071</v>
      </c>
      <c r="R121" s="6" t="s">
        <v>3071</v>
      </c>
      <c r="S121" s="6" t="s">
        <v>3072</v>
      </c>
      <c r="T121" s="6" t="s">
        <v>3073</v>
      </c>
      <c r="U121" s="6" t="s">
        <v>3074</v>
      </c>
      <c r="V121" s="6" t="s">
        <v>18</v>
      </c>
      <c r="W121" s="6" t="s">
        <v>19</v>
      </c>
      <c r="X121" s="6" t="s">
        <v>3075</v>
      </c>
      <c r="Y121" s="6" t="s">
        <v>3076</v>
      </c>
      <c r="Z121" s="6" t="s">
        <v>3077</v>
      </c>
      <c r="AA121" s="6" t="s">
        <v>3078</v>
      </c>
      <c r="AB121" s="6" t="s">
        <v>3079</v>
      </c>
      <c r="AC121" s="6" t="s">
        <v>3080</v>
      </c>
      <c r="AD121" s="6" t="s">
        <v>3065</v>
      </c>
      <c r="AE121" s="6" t="s">
        <v>3081</v>
      </c>
      <c r="AF121" s="6" t="s">
        <v>26</v>
      </c>
      <c r="AG121" s="6" t="s">
        <v>27</v>
      </c>
    </row>
    <row r="122" spans="1:33" s="57" customFormat="1">
      <c r="A122" s="13">
        <f t="shared" si="6"/>
        <v>33</v>
      </c>
      <c r="B122" s="5" t="s">
        <v>73</v>
      </c>
      <c r="C122" s="6" t="s">
        <v>3176</v>
      </c>
      <c r="D122" s="6" t="s">
        <v>3177</v>
      </c>
      <c r="E122" s="6" t="s">
        <v>3</v>
      </c>
      <c r="F122" s="6" t="s">
        <v>4</v>
      </c>
      <c r="G122" s="6" t="s">
        <v>5</v>
      </c>
      <c r="H122" s="6" t="s">
        <v>3178</v>
      </c>
      <c r="I122" s="6" t="s">
        <v>7</v>
      </c>
      <c r="J122" s="6" t="s">
        <v>3179</v>
      </c>
      <c r="K122" s="6" t="s">
        <v>3180</v>
      </c>
      <c r="L122" s="6" t="s">
        <v>3181</v>
      </c>
      <c r="M122" s="6" t="s">
        <v>3182</v>
      </c>
      <c r="N122" s="6" t="s">
        <v>2969</v>
      </c>
      <c r="O122" s="7" t="s">
        <v>3183</v>
      </c>
      <c r="P122" s="6" t="s">
        <v>3184</v>
      </c>
      <c r="Q122" s="6">
        <f>88-2-9861950</f>
        <v>-9861864</v>
      </c>
      <c r="R122" s="6">
        <f>88-2-9861950</f>
        <v>-9861864</v>
      </c>
      <c r="S122" s="6" t="s">
        <v>3185</v>
      </c>
      <c r="T122" s="6" t="s">
        <v>3186</v>
      </c>
      <c r="U122" s="6" t="s">
        <v>3187</v>
      </c>
      <c r="V122" s="6" t="s">
        <v>18</v>
      </c>
      <c r="W122" s="6" t="s">
        <v>19</v>
      </c>
      <c r="X122" s="6" t="s">
        <v>3188</v>
      </c>
      <c r="Y122" s="6" t="s">
        <v>3189</v>
      </c>
      <c r="Z122" s="6">
        <f>88-2-9861950</f>
        <v>-9861864</v>
      </c>
      <c r="AA122" s="6">
        <f>88-2-9861950</f>
        <v>-9861864</v>
      </c>
      <c r="AB122" s="6" t="s">
        <v>3190</v>
      </c>
      <c r="AC122" s="6" t="s">
        <v>3191</v>
      </c>
      <c r="AD122" s="6" t="s">
        <v>3178</v>
      </c>
      <c r="AE122" s="6" t="s">
        <v>3192</v>
      </c>
      <c r="AF122" s="6" t="s">
        <v>26</v>
      </c>
      <c r="AG122" s="6" t="s">
        <v>27</v>
      </c>
    </row>
    <row r="123" spans="1:33" s="57" customFormat="1">
      <c r="A123" s="13">
        <f t="shared" si="6"/>
        <v>34</v>
      </c>
      <c r="B123" s="5" t="s">
        <v>73</v>
      </c>
      <c r="C123" s="6" t="s">
        <v>765</v>
      </c>
      <c r="D123" s="6" t="s">
        <v>766</v>
      </c>
      <c r="E123" s="6" t="s">
        <v>3</v>
      </c>
      <c r="F123" s="6" t="s">
        <v>767</v>
      </c>
      <c r="G123" s="6" t="s">
        <v>335</v>
      </c>
      <c r="H123" s="6" t="s">
        <v>768</v>
      </c>
      <c r="I123" s="6" t="s">
        <v>246</v>
      </c>
      <c r="J123" s="6" t="s">
        <v>769</v>
      </c>
      <c r="K123" s="6" t="s">
        <v>770</v>
      </c>
      <c r="L123" s="6" t="s">
        <v>771</v>
      </c>
      <c r="M123" s="6" t="s">
        <v>772</v>
      </c>
      <c r="N123" s="6" t="s">
        <v>773</v>
      </c>
      <c r="O123" s="7" t="s">
        <v>774</v>
      </c>
      <c r="P123" s="6" t="s">
        <v>775</v>
      </c>
      <c r="Q123" s="6" t="s">
        <v>776</v>
      </c>
      <c r="R123" s="6" t="s">
        <v>777</v>
      </c>
      <c r="S123" s="6" t="s">
        <v>778</v>
      </c>
      <c r="T123" s="6" t="s">
        <v>779</v>
      </c>
      <c r="U123" s="6" t="s">
        <v>780</v>
      </c>
      <c r="V123" s="6" t="s">
        <v>18</v>
      </c>
      <c r="W123" s="6" t="s">
        <v>19</v>
      </c>
      <c r="X123" s="6" t="s">
        <v>773</v>
      </c>
      <c r="Y123" s="6" t="s">
        <v>775</v>
      </c>
      <c r="Z123" s="6" t="s">
        <v>781</v>
      </c>
      <c r="AA123" s="6" t="s">
        <v>782</v>
      </c>
      <c r="AB123" s="6" t="s">
        <v>783</v>
      </c>
      <c r="AC123" s="6" t="s">
        <v>784</v>
      </c>
      <c r="AD123" s="6" t="s">
        <v>785</v>
      </c>
      <c r="AE123" s="6" t="s">
        <v>786</v>
      </c>
      <c r="AF123" s="6" t="s">
        <v>26</v>
      </c>
      <c r="AG123" s="6" t="s">
        <v>27</v>
      </c>
    </row>
    <row r="124" spans="1:33" s="57" customFormat="1">
      <c r="A124" s="13">
        <f t="shared" si="6"/>
        <v>35</v>
      </c>
      <c r="B124" s="5" t="s">
        <v>73</v>
      </c>
      <c r="C124" s="6" t="s">
        <v>220</v>
      </c>
      <c r="D124" s="6" t="s">
        <v>221</v>
      </c>
      <c r="E124" s="6" t="s">
        <v>51</v>
      </c>
      <c r="F124" s="6" t="s">
        <v>222</v>
      </c>
      <c r="G124" s="6" t="s">
        <v>117</v>
      </c>
      <c r="H124" s="6" t="s">
        <v>133</v>
      </c>
      <c r="I124" s="6" t="s">
        <v>7</v>
      </c>
      <c r="J124" s="6" t="s">
        <v>33</v>
      </c>
      <c r="K124" s="6" t="s">
        <v>223</v>
      </c>
      <c r="L124" s="6" t="s">
        <v>224</v>
      </c>
      <c r="M124" s="6" t="s">
        <v>225</v>
      </c>
      <c r="N124" s="6" t="s">
        <v>226</v>
      </c>
      <c r="O124" s="6" t="s">
        <v>227</v>
      </c>
      <c r="P124" s="6" t="s">
        <v>228</v>
      </c>
      <c r="Q124" s="6" t="s">
        <v>229</v>
      </c>
      <c r="R124" s="6" t="s">
        <v>230</v>
      </c>
      <c r="S124" s="6" t="s">
        <v>231</v>
      </c>
      <c r="T124" s="6" t="s">
        <v>232</v>
      </c>
      <c r="U124" s="6" t="s">
        <v>233</v>
      </c>
      <c r="V124" s="6" t="s">
        <v>66</v>
      </c>
      <c r="W124" s="6" t="s">
        <v>19</v>
      </c>
      <c r="X124" s="6" t="s">
        <v>234</v>
      </c>
      <c r="Y124" s="6" t="s">
        <v>235</v>
      </c>
      <c r="Z124" s="6" t="s">
        <v>236</v>
      </c>
      <c r="AA124" s="6" t="s">
        <v>237</v>
      </c>
      <c r="AB124" s="6" t="s">
        <v>238</v>
      </c>
      <c r="AC124" s="6" t="s">
        <v>239</v>
      </c>
      <c r="AD124" s="6" t="s">
        <v>133</v>
      </c>
      <c r="AE124" s="6" t="s">
        <v>240</v>
      </c>
      <c r="AF124" s="6" t="s">
        <v>135</v>
      </c>
      <c r="AG124" s="6" t="s">
        <v>27</v>
      </c>
    </row>
    <row r="125" spans="1:33" s="57" customFormat="1">
      <c r="A125" s="13">
        <f t="shared" si="6"/>
        <v>36</v>
      </c>
      <c r="B125" s="5" t="s">
        <v>73</v>
      </c>
      <c r="C125" s="6" t="s">
        <v>5363</v>
      </c>
      <c r="D125" s="6" t="s">
        <v>5364</v>
      </c>
      <c r="E125" s="6" t="s">
        <v>5310</v>
      </c>
      <c r="F125" s="6" t="s">
        <v>313</v>
      </c>
      <c r="G125" s="6" t="s">
        <v>335</v>
      </c>
      <c r="H125" s="6" t="s">
        <v>5365</v>
      </c>
      <c r="I125" s="6" t="s">
        <v>7</v>
      </c>
      <c r="J125" s="6" t="s">
        <v>5366</v>
      </c>
      <c r="K125" s="6" t="s">
        <v>5367</v>
      </c>
      <c r="L125" s="6" t="s">
        <v>5368</v>
      </c>
      <c r="M125" s="6" t="s">
        <v>5369</v>
      </c>
      <c r="N125" s="6" t="s">
        <v>5370</v>
      </c>
      <c r="O125" s="7" t="s">
        <v>2187</v>
      </c>
      <c r="P125" s="6" t="s">
        <v>859</v>
      </c>
      <c r="Q125" s="6" t="s">
        <v>860</v>
      </c>
      <c r="R125" s="6" t="s">
        <v>854</v>
      </c>
      <c r="S125" s="6" t="s">
        <v>5371</v>
      </c>
      <c r="T125" s="6" t="s">
        <v>5372</v>
      </c>
      <c r="U125" s="6" t="s">
        <v>5373</v>
      </c>
      <c r="V125" s="6" t="s">
        <v>18</v>
      </c>
      <c r="W125" s="6" t="s">
        <v>19</v>
      </c>
      <c r="X125" s="6" t="s">
        <v>5374</v>
      </c>
      <c r="Y125" s="6" t="s">
        <v>5375</v>
      </c>
      <c r="Z125" s="6" t="s">
        <v>853</v>
      </c>
      <c r="AA125" s="6" t="s">
        <v>860</v>
      </c>
      <c r="AB125" s="6" t="s">
        <v>5376</v>
      </c>
      <c r="AC125" s="6" t="s">
        <v>5377</v>
      </c>
      <c r="AD125" s="6" t="s">
        <v>5378</v>
      </c>
      <c r="AE125" s="6" t="s">
        <v>5379</v>
      </c>
      <c r="AF125" s="6" t="s">
        <v>26</v>
      </c>
      <c r="AG125" s="6" t="s">
        <v>27</v>
      </c>
    </row>
    <row r="126" spans="1:33" s="57" customFormat="1">
      <c r="A126" s="13">
        <f t="shared" si="6"/>
        <v>37</v>
      </c>
      <c r="B126" s="5" t="s">
        <v>73</v>
      </c>
      <c r="C126" s="6" t="s">
        <v>4955</v>
      </c>
      <c r="D126" s="6" t="s">
        <v>4956</v>
      </c>
      <c r="E126" s="6" t="s">
        <v>3</v>
      </c>
      <c r="F126" s="6" t="s">
        <v>139</v>
      </c>
      <c r="G126" s="6" t="s">
        <v>335</v>
      </c>
      <c r="H126" s="6" t="s">
        <v>4957</v>
      </c>
      <c r="I126" s="6" t="s">
        <v>266</v>
      </c>
      <c r="J126" s="6" t="s">
        <v>3568</v>
      </c>
      <c r="K126" s="6" t="s">
        <v>4958</v>
      </c>
      <c r="L126" s="6" t="s">
        <v>4959</v>
      </c>
      <c r="M126" s="6" t="s">
        <v>4960</v>
      </c>
      <c r="N126" s="6" t="s">
        <v>4961</v>
      </c>
      <c r="O126" s="7" t="s">
        <v>4962</v>
      </c>
      <c r="P126" s="6" t="s">
        <v>4963</v>
      </c>
      <c r="Q126" s="6">
        <v>9811811996</v>
      </c>
      <c r="R126" s="6">
        <v>1126262878</v>
      </c>
      <c r="S126" s="6" t="s">
        <v>4964</v>
      </c>
      <c r="T126" s="6" t="s">
        <v>4965</v>
      </c>
      <c r="U126" s="6" t="s">
        <v>4966</v>
      </c>
      <c r="V126" s="6" t="s">
        <v>18</v>
      </c>
      <c r="W126" s="6" t="s">
        <v>19</v>
      </c>
      <c r="X126" s="6" t="s">
        <v>4967</v>
      </c>
      <c r="Y126" s="6" t="s">
        <v>4968</v>
      </c>
      <c r="Z126" s="6">
        <v>9811811996</v>
      </c>
      <c r="AA126" s="6">
        <v>1126262878</v>
      </c>
      <c r="AB126" s="6" t="s">
        <v>4969</v>
      </c>
      <c r="AC126" s="6" t="s">
        <v>4970</v>
      </c>
      <c r="AD126" s="6" t="s">
        <v>4971</v>
      </c>
      <c r="AE126" s="6" t="s">
        <v>4972</v>
      </c>
      <c r="AF126" s="6" t="s">
        <v>26</v>
      </c>
      <c r="AG126" s="6" t="s">
        <v>27</v>
      </c>
    </row>
    <row r="127" spans="1:33" s="57" customFormat="1">
      <c r="A127" s="13">
        <f t="shared" si="6"/>
        <v>38</v>
      </c>
      <c r="B127" s="5" t="s">
        <v>73</v>
      </c>
      <c r="C127" s="6" t="s">
        <v>4029</v>
      </c>
      <c r="D127" s="6" t="s">
        <v>4030</v>
      </c>
      <c r="E127" s="6" t="s">
        <v>618</v>
      </c>
      <c r="F127" s="6" t="s">
        <v>4031</v>
      </c>
      <c r="G127" s="6" t="s">
        <v>117</v>
      </c>
      <c r="H127" s="6" t="s">
        <v>4032</v>
      </c>
      <c r="I127" s="6" t="s">
        <v>266</v>
      </c>
      <c r="J127" s="6" t="s">
        <v>8</v>
      </c>
      <c r="K127" s="6" t="s">
        <v>2718</v>
      </c>
      <c r="L127" s="6" t="s">
        <v>4033</v>
      </c>
      <c r="M127" s="6" t="s">
        <v>4034</v>
      </c>
      <c r="N127" s="6" t="s">
        <v>4035</v>
      </c>
      <c r="O127" s="7" t="s">
        <v>4036</v>
      </c>
      <c r="P127" s="6" t="s">
        <v>4037</v>
      </c>
      <c r="Q127" s="6" t="s">
        <v>4038</v>
      </c>
      <c r="R127" s="6">
        <v>861067083193</v>
      </c>
      <c r="S127" s="6" t="s">
        <v>4039</v>
      </c>
      <c r="T127" s="6" t="s">
        <v>4040</v>
      </c>
      <c r="U127" s="6" t="s">
        <v>4041</v>
      </c>
      <c r="V127" s="6" t="s">
        <v>66</v>
      </c>
      <c r="W127" s="6" t="s">
        <v>193</v>
      </c>
      <c r="X127" s="6" t="s">
        <v>4035</v>
      </c>
      <c r="Y127" s="6" t="s">
        <v>4037</v>
      </c>
      <c r="Z127" s="6">
        <v>8618801054275</v>
      </c>
      <c r="AA127" s="6">
        <v>861067083193</v>
      </c>
      <c r="AB127" s="6" t="s">
        <v>4042</v>
      </c>
      <c r="AC127" s="6" t="s">
        <v>2349</v>
      </c>
      <c r="AD127" s="6" t="s">
        <v>4043</v>
      </c>
      <c r="AE127" s="6" t="s">
        <v>4044</v>
      </c>
      <c r="AF127" s="6" t="s">
        <v>26</v>
      </c>
      <c r="AG127" s="6" t="s">
        <v>27</v>
      </c>
    </row>
    <row r="128" spans="1:33" s="57" customFormat="1">
      <c r="A128" s="13">
        <f t="shared" si="6"/>
        <v>39</v>
      </c>
      <c r="B128" s="5" t="s">
        <v>73</v>
      </c>
      <c r="C128" s="6" t="s">
        <v>882</v>
      </c>
      <c r="D128" s="6" t="s">
        <v>883</v>
      </c>
      <c r="E128" s="6" t="s">
        <v>3</v>
      </c>
      <c r="F128" s="6" t="s">
        <v>809</v>
      </c>
      <c r="G128" s="6" t="s">
        <v>117</v>
      </c>
      <c r="H128" s="6" t="s">
        <v>884</v>
      </c>
      <c r="I128" s="6" t="s">
        <v>7</v>
      </c>
      <c r="J128" s="6" t="s">
        <v>33</v>
      </c>
      <c r="K128" s="6" t="s">
        <v>885</v>
      </c>
      <c r="L128" s="6" t="s">
        <v>886</v>
      </c>
      <c r="M128" s="6" t="s">
        <v>887</v>
      </c>
      <c r="N128" s="6" t="s">
        <v>888</v>
      </c>
      <c r="O128" s="7" t="s">
        <v>889</v>
      </c>
      <c r="P128" s="6" t="s">
        <v>890</v>
      </c>
      <c r="Q128" s="6">
        <v>923133512236</v>
      </c>
      <c r="R128" s="6">
        <v>92233896038</v>
      </c>
      <c r="S128" s="6" t="s">
        <v>891</v>
      </c>
      <c r="T128" s="6" t="s">
        <v>892</v>
      </c>
      <c r="U128" s="6" t="s">
        <v>893</v>
      </c>
      <c r="V128" s="6" t="s">
        <v>18</v>
      </c>
      <c r="W128" s="6" t="s">
        <v>19</v>
      </c>
      <c r="X128" s="6" t="s">
        <v>894</v>
      </c>
      <c r="Y128" s="6" t="s">
        <v>895</v>
      </c>
      <c r="Z128" s="6">
        <v>920313512236</v>
      </c>
      <c r="AA128" s="6">
        <v>922338969038</v>
      </c>
      <c r="AB128" s="6" t="s">
        <v>896</v>
      </c>
      <c r="AC128" s="6" t="s">
        <v>897</v>
      </c>
      <c r="AD128" s="6" t="s">
        <v>898</v>
      </c>
      <c r="AE128" s="6" t="s">
        <v>899</v>
      </c>
      <c r="AF128" s="6" t="s">
        <v>26</v>
      </c>
      <c r="AG128" s="6" t="s">
        <v>27</v>
      </c>
    </row>
    <row r="129" spans="1:33" s="57" customFormat="1">
      <c r="A129" s="13">
        <f t="shared" si="6"/>
        <v>40</v>
      </c>
      <c r="B129" s="14" t="s">
        <v>73</v>
      </c>
      <c r="C129" s="34" t="s">
        <v>2086</v>
      </c>
      <c r="D129" s="34" t="s">
        <v>2087</v>
      </c>
      <c r="E129" s="34" t="s">
        <v>1442</v>
      </c>
      <c r="F129" s="34" t="s">
        <v>243</v>
      </c>
      <c r="G129" s="34" t="s">
        <v>283</v>
      </c>
      <c r="H129" s="34" t="s">
        <v>2088</v>
      </c>
      <c r="I129" s="34" t="s">
        <v>266</v>
      </c>
      <c r="J129" s="34" t="s">
        <v>448</v>
      </c>
      <c r="K129" s="34" t="s">
        <v>2089</v>
      </c>
      <c r="L129" s="34" t="s">
        <v>2090</v>
      </c>
      <c r="M129" s="34" t="s">
        <v>2091</v>
      </c>
      <c r="N129" s="34" t="s">
        <v>2092</v>
      </c>
      <c r="O129" s="35" t="s">
        <v>2093</v>
      </c>
      <c r="P129" s="34" t="s">
        <v>2094</v>
      </c>
      <c r="Q129" s="34">
        <v>6329276981</v>
      </c>
      <c r="R129" s="34">
        <v>6329276981</v>
      </c>
      <c r="S129" s="34" t="s">
        <v>2095</v>
      </c>
      <c r="T129" s="34" t="s">
        <v>2096</v>
      </c>
      <c r="U129" s="34" t="s">
        <v>2097</v>
      </c>
      <c r="V129" s="34" t="s">
        <v>18</v>
      </c>
      <c r="W129" s="34" t="s">
        <v>19</v>
      </c>
      <c r="X129" s="34" t="s">
        <v>2098</v>
      </c>
      <c r="Y129" s="34" t="s">
        <v>2099</v>
      </c>
      <c r="Z129" s="34">
        <v>6329276981</v>
      </c>
      <c r="AA129" s="34">
        <v>6329276981</v>
      </c>
      <c r="AB129" s="34" t="s">
        <v>2100</v>
      </c>
      <c r="AC129" s="34" t="s">
        <v>2101</v>
      </c>
      <c r="AD129" s="34" t="s">
        <v>2102</v>
      </c>
      <c r="AE129" s="34" t="s">
        <v>421</v>
      </c>
      <c r="AF129" s="34" t="s">
        <v>26</v>
      </c>
      <c r="AG129" s="34" t="s">
        <v>27</v>
      </c>
    </row>
    <row r="130" spans="1:33" s="57" customFormat="1">
      <c r="A130" s="13">
        <f t="shared" si="6"/>
        <v>41</v>
      </c>
      <c r="B130" s="5" t="s">
        <v>73</v>
      </c>
      <c r="C130" s="6" t="s">
        <v>3934</v>
      </c>
      <c r="D130" s="6" t="s">
        <v>3935</v>
      </c>
      <c r="E130" s="6" t="s">
        <v>51</v>
      </c>
      <c r="F130" s="6" t="s">
        <v>1651</v>
      </c>
      <c r="G130" s="6" t="s">
        <v>5</v>
      </c>
      <c r="H130" s="6" t="s">
        <v>3936</v>
      </c>
      <c r="I130" s="6" t="s">
        <v>715</v>
      </c>
      <c r="J130" s="6" t="s">
        <v>33</v>
      </c>
      <c r="K130" s="6" t="s">
        <v>3937</v>
      </c>
      <c r="L130" s="6" t="s">
        <v>3938</v>
      </c>
      <c r="M130" s="6" t="s">
        <v>3939</v>
      </c>
      <c r="N130" s="6" t="s">
        <v>3940</v>
      </c>
      <c r="O130" s="6" t="s">
        <v>3941</v>
      </c>
      <c r="P130" s="6" t="s">
        <v>3942</v>
      </c>
      <c r="Q130" s="6">
        <f>62-21-7989548</f>
        <v>-7989507</v>
      </c>
      <c r="R130" s="6">
        <f>62-21-7989548</f>
        <v>-7989507</v>
      </c>
      <c r="S130" s="6" t="s">
        <v>3943</v>
      </c>
      <c r="T130" s="6" t="s">
        <v>3944</v>
      </c>
      <c r="U130" s="6" t="s">
        <v>3945</v>
      </c>
      <c r="V130" s="6" t="s">
        <v>18</v>
      </c>
      <c r="W130" s="6" t="s">
        <v>19</v>
      </c>
      <c r="X130" s="6" t="s">
        <v>3946</v>
      </c>
      <c r="Y130" s="6" t="s">
        <v>3947</v>
      </c>
      <c r="Z130" s="6">
        <v>62217989548</v>
      </c>
      <c r="AA130" s="6">
        <v>62217989548</v>
      </c>
      <c r="AB130" s="6" t="s">
        <v>3948</v>
      </c>
      <c r="AC130" s="6" t="s">
        <v>3949</v>
      </c>
      <c r="AD130" s="6" t="s">
        <v>3950</v>
      </c>
      <c r="AE130" s="6" t="s">
        <v>3951</v>
      </c>
      <c r="AF130" s="6" t="s">
        <v>1517</v>
      </c>
      <c r="AG130" s="6" t="s">
        <v>27</v>
      </c>
    </row>
    <row r="131" spans="1:33" s="57" customFormat="1">
      <c r="A131" s="13">
        <f t="shared" si="6"/>
        <v>42</v>
      </c>
      <c r="B131" s="5" t="s">
        <v>73</v>
      </c>
      <c r="C131" s="6" t="s">
        <v>1629</v>
      </c>
      <c r="D131" s="6" t="s">
        <v>1630</v>
      </c>
      <c r="E131" s="6" t="s">
        <v>3</v>
      </c>
      <c r="F131" s="6" t="s">
        <v>139</v>
      </c>
      <c r="G131" s="6" t="s">
        <v>244</v>
      </c>
      <c r="H131" s="6" t="s">
        <v>1631</v>
      </c>
      <c r="I131" s="6" t="s">
        <v>7</v>
      </c>
      <c r="J131" s="6" t="s">
        <v>448</v>
      </c>
      <c r="K131" s="6" t="s">
        <v>1632</v>
      </c>
      <c r="L131" s="6" t="s">
        <v>1633</v>
      </c>
      <c r="M131" s="6" t="s">
        <v>1634</v>
      </c>
      <c r="N131" s="6" t="s">
        <v>1635</v>
      </c>
      <c r="O131" s="7" t="s">
        <v>1636</v>
      </c>
      <c r="P131" s="6" t="s">
        <v>1637</v>
      </c>
      <c r="Q131" s="6" t="s">
        <v>1638</v>
      </c>
      <c r="R131" s="6" t="s">
        <v>1639</v>
      </c>
      <c r="S131" s="6" t="s">
        <v>1640</v>
      </c>
      <c r="T131" s="6" t="s">
        <v>1641</v>
      </c>
      <c r="U131" s="6" t="s">
        <v>1642</v>
      </c>
      <c r="V131" s="6" t="s">
        <v>18</v>
      </c>
      <c r="W131" s="6" t="s">
        <v>19</v>
      </c>
      <c r="X131" s="6" t="s">
        <v>1643</v>
      </c>
      <c r="Y131" s="6" t="s">
        <v>1637</v>
      </c>
      <c r="Z131" s="6" t="s">
        <v>1644</v>
      </c>
      <c r="AA131" s="6" t="s">
        <v>1645</v>
      </c>
      <c r="AB131" s="6" t="s">
        <v>1646</v>
      </c>
      <c r="AC131" s="6" t="s">
        <v>1647</v>
      </c>
      <c r="AD131" s="6" t="s">
        <v>1631</v>
      </c>
      <c r="AE131" s="6" t="s">
        <v>1648</v>
      </c>
      <c r="AF131" s="6" t="s">
        <v>26</v>
      </c>
      <c r="AG131" s="6" t="s">
        <v>27</v>
      </c>
    </row>
    <row r="132" spans="1:33" s="57" customFormat="1">
      <c r="A132" s="13">
        <f t="shared" si="6"/>
        <v>43</v>
      </c>
      <c r="B132" s="5" t="s">
        <v>73</v>
      </c>
      <c r="C132" s="6" t="s">
        <v>1572</v>
      </c>
      <c r="D132" s="6" t="s">
        <v>1573</v>
      </c>
      <c r="E132" s="6" t="s">
        <v>3</v>
      </c>
      <c r="F132" s="6" t="s">
        <v>809</v>
      </c>
      <c r="G132" s="6" t="s">
        <v>5</v>
      </c>
      <c r="H132" s="6" t="s">
        <v>1574</v>
      </c>
      <c r="I132" s="6" t="s">
        <v>7</v>
      </c>
      <c r="J132" s="6" t="s">
        <v>448</v>
      </c>
      <c r="K132" s="6" t="s">
        <v>1575</v>
      </c>
      <c r="L132" s="6" t="s">
        <v>1576</v>
      </c>
      <c r="M132" s="6" t="s">
        <v>1577</v>
      </c>
      <c r="N132" s="6" t="s">
        <v>1578</v>
      </c>
      <c r="O132" s="7" t="s">
        <v>1579</v>
      </c>
      <c r="P132" s="6" t="s">
        <v>1580</v>
      </c>
      <c r="Q132" s="6">
        <v>92937880283</v>
      </c>
      <c r="R132" s="6">
        <v>92937880284</v>
      </c>
      <c r="S132" s="6" t="s">
        <v>1581</v>
      </c>
      <c r="T132" s="6" t="s">
        <v>1582</v>
      </c>
      <c r="U132" s="6" t="s">
        <v>1583</v>
      </c>
      <c r="V132" s="6" t="s">
        <v>18</v>
      </c>
      <c r="W132" s="6" t="s">
        <v>19</v>
      </c>
      <c r="X132" s="6" t="s">
        <v>1584</v>
      </c>
      <c r="Y132" s="6" t="s">
        <v>1580</v>
      </c>
      <c r="Z132" s="6">
        <v>92937880283</v>
      </c>
      <c r="AA132" s="6">
        <v>92937880284</v>
      </c>
      <c r="AB132" s="6" t="s">
        <v>1585</v>
      </c>
      <c r="AC132" s="6" t="s">
        <v>1586</v>
      </c>
      <c r="AD132" s="6" t="s">
        <v>1574</v>
      </c>
      <c r="AE132" s="6" t="s">
        <v>1587</v>
      </c>
      <c r="AF132" s="6" t="s">
        <v>1517</v>
      </c>
      <c r="AG132" s="6" t="s">
        <v>27</v>
      </c>
    </row>
    <row r="133" spans="1:33" s="57" customFormat="1">
      <c r="A133" s="13">
        <f t="shared" si="6"/>
        <v>44</v>
      </c>
      <c r="B133" s="5" t="s">
        <v>73</v>
      </c>
      <c r="C133" s="6" t="s">
        <v>5810</v>
      </c>
      <c r="D133" s="6" t="s">
        <v>5811</v>
      </c>
      <c r="E133" s="6" t="s">
        <v>3</v>
      </c>
      <c r="F133" s="6" t="s">
        <v>31</v>
      </c>
      <c r="G133" s="6" t="s">
        <v>117</v>
      </c>
      <c r="H133" s="6" t="s">
        <v>5812</v>
      </c>
      <c r="I133" s="6" t="s">
        <v>715</v>
      </c>
      <c r="J133" s="6" t="s">
        <v>33</v>
      </c>
      <c r="K133" s="6" t="s">
        <v>1012</v>
      </c>
      <c r="L133" s="6" t="s">
        <v>5813</v>
      </c>
      <c r="M133" s="6" t="s">
        <v>5814</v>
      </c>
      <c r="N133" s="6" t="s">
        <v>5815</v>
      </c>
      <c r="O133" s="7" t="s">
        <v>5816</v>
      </c>
      <c r="P133" s="6" t="s">
        <v>5817</v>
      </c>
      <c r="Q133" s="6">
        <v>8025530597</v>
      </c>
      <c r="R133" s="6">
        <v>8025530597</v>
      </c>
      <c r="S133" s="6" t="s">
        <v>5818</v>
      </c>
      <c r="T133" s="6" t="s">
        <v>5819</v>
      </c>
      <c r="U133" s="6" t="s">
        <v>5820</v>
      </c>
      <c r="V133" s="6" t="s">
        <v>18</v>
      </c>
      <c r="W133" s="6" t="s">
        <v>19</v>
      </c>
      <c r="X133" s="6" t="s">
        <v>5821</v>
      </c>
      <c r="Y133" s="6" t="s">
        <v>5817</v>
      </c>
      <c r="Z133" s="6">
        <v>8025533989</v>
      </c>
      <c r="AA133" s="6">
        <v>8025530597</v>
      </c>
      <c r="AB133" s="6" t="s">
        <v>5822</v>
      </c>
      <c r="AC133" s="6" t="s">
        <v>123</v>
      </c>
      <c r="AD133" s="38"/>
      <c r="AE133" s="38" t="s">
        <v>5823</v>
      </c>
      <c r="AF133" s="38" t="s">
        <v>5824</v>
      </c>
      <c r="AG133" s="38" t="s">
        <v>26</v>
      </c>
    </row>
    <row r="134" spans="1:33" s="57" customFormat="1">
      <c r="A134" s="13">
        <f t="shared" si="6"/>
        <v>45</v>
      </c>
      <c r="B134" s="5" t="s">
        <v>73</v>
      </c>
      <c r="C134" s="6" t="s">
        <v>3988</v>
      </c>
      <c r="D134" s="6" t="s">
        <v>3989</v>
      </c>
      <c r="E134" s="6" t="s">
        <v>1590</v>
      </c>
      <c r="F134" s="6" t="s">
        <v>2432</v>
      </c>
      <c r="G134" s="6" t="s">
        <v>283</v>
      </c>
      <c r="H134" s="6" t="s">
        <v>3990</v>
      </c>
      <c r="I134" s="6" t="s">
        <v>266</v>
      </c>
      <c r="J134" s="6" t="s">
        <v>33</v>
      </c>
      <c r="K134" s="6" t="s">
        <v>3991</v>
      </c>
      <c r="L134" s="6" t="s">
        <v>3992</v>
      </c>
      <c r="M134" s="6" t="s">
        <v>3993</v>
      </c>
      <c r="N134" s="6" t="s">
        <v>3994</v>
      </c>
      <c r="O134" s="7" t="s">
        <v>3995</v>
      </c>
      <c r="P134" s="6" t="s">
        <v>3996</v>
      </c>
      <c r="Q134" s="6" t="s">
        <v>3997</v>
      </c>
      <c r="R134" s="6" t="s">
        <v>3998</v>
      </c>
      <c r="S134" s="6" t="s">
        <v>3999</v>
      </c>
      <c r="T134" s="6" t="s">
        <v>4000</v>
      </c>
      <c r="U134" s="6" t="s">
        <v>4001</v>
      </c>
      <c r="V134" s="6" t="s">
        <v>18</v>
      </c>
      <c r="W134" s="6" t="s">
        <v>19</v>
      </c>
      <c r="X134" s="6" t="s">
        <v>4002</v>
      </c>
      <c r="Y134" s="6" t="s">
        <v>4003</v>
      </c>
      <c r="Z134" s="6" t="s">
        <v>4004</v>
      </c>
      <c r="AA134" s="6">
        <f>81.42-674-3133</f>
        <v>-3725.58</v>
      </c>
      <c r="AB134" s="6" t="s">
        <v>4005</v>
      </c>
      <c r="AC134" s="6" t="s">
        <v>336</v>
      </c>
      <c r="AD134" s="6" t="s">
        <v>4006</v>
      </c>
      <c r="AE134" s="6" t="s">
        <v>4007</v>
      </c>
      <c r="AF134" s="6" t="s">
        <v>26</v>
      </c>
      <c r="AG134" s="6" t="s">
        <v>27</v>
      </c>
    </row>
    <row r="135" spans="1:33" s="57" customFormat="1">
      <c r="A135" s="13">
        <f t="shared" si="6"/>
        <v>46</v>
      </c>
      <c r="B135" s="5" t="s">
        <v>73</v>
      </c>
      <c r="C135" s="6" t="s">
        <v>74</v>
      </c>
      <c r="D135" s="6" t="s">
        <v>75</v>
      </c>
      <c r="E135" s="6" t="s">
        <v>3</v>
      </c>
      <c r="F135" s="6" t="s">
        <v>4</v>
      </c>
      <c r="G135" s="6" t="s">
        <v>5</v>
      </c>
      <c r="H135" s="6" t="s">
        <v>76</v>
      </c>
      <c r="I135" s="6" t="s">
        <v>7</v>
      </c>
      <c r="J135" s="6" t="s">
        <v>33</v>
      </c>
      <c r="K135" s="6" t="s">
        <v>77</v>
      </c>
      <c r="L135" s="6" t="s">
        <v>78</v>
      </c>
      <c r="M135" s="6" t="s">
        <v>79</v>
      </c>
      <c r="N135" s="6" t="s">
        <v>80</v>
      </c>
      <c r="O135" s="7" t="s">
        <v>81</v>
      </c>
      <c r="P135" s="6" t="s">
        <v>82</v>
      </c>
      <c r="Q135" s="6" t="s">
        <v>83</v>
      </c>
      <c r="R135" s="6" t="s">
        <v>84</v>
      </c>
      <c r="S135" s="6" t="s">
        <v>85</v>
      </c>
      <c r="T135" s="6" t="s">
        <v>86</v>
      </c>
      <c r="U135" s="6" t="s">
        <v>87</v>
      </c>
      <c r="V135" s="6" t="s">
        <v>18</v>
      </c>
      <c r="W135" s="6" t="s">
        <v>19</v>
      </c>
      <c r="X135" s="6" t="s">
        <v>88</v>
      </c>
      <c r="Y135" s="6" t="s">
        <v>82</v>
      </c>
      <c r="Z135" s="6">
        <v>8801716863810</v>
      </c>
      <c r="AA135" s="6" t="s">
        <v>84</v>
      </c>
      <c r="AB135" s="6" t="s">
        <v>89</v>
      </c>
      <c r="AC135" s="6" t="s">
        <v>90</v>
      </c>
      <c r="AD135" s="6" t="s">
        <v>91</v>
      </c>
      <c r="AE135" s="6" t="s">
        <v>92</v>
      </c>
      <c r="AF135" s="6" t="s">
        <v>26</v>
      </c>
      <c r="AG135" s="6" t="s">
        <v>27</v>
      </c>
    </row>
    <row r="136" spans="1:33" s="57" customFormat="1">
      <c r="A136" s="13">
        <f t="shared" si="6"/>
        <v>47</v>
      </c>
      <c r="B136" s="5" t="s">
        <v>73</v>
      </c>
      <c r="C136" s="6" t="s">
        <v>3468</v>
      </c>
      <c r="D136" s="6" t="s">
        <v>3469</v>
      </c>
      <c r="E136" s="6" t="s">
        <v>51</v>
      </c>
      <c r="F136" s="6" t="s">
        <v>95</v>
      </c>
      <c r="G136" s="6" t="s">
        <v>5</v>
      </c>
      <c r="H136" s="6" t="s">
        <v>3470</v>
      </c>
      <c r="I136" s="6" t="s">
        <v>7</v>
      </c>
      <c r="J136" s="6" t="s">
        <v>33</v>
      </c>
      <c r="K136" s="6" t="s">
        <v>3471</v>
      </c>
      <c r="L136" s="6" t="s">
        <v>3472</v>
      </c>
      <c r="M136" s="6" t="s">
        <v>3473</v>
      </c>
      <c r="N136" s="6" t="s">
        <v>3474</v>
      </c>
      <c r="O136" s="7" t="s">
        <v>3475</v>
      </c>
      <c r="P136" s="6" t="s">
        <v>3476</v>
      </c>
      <c r="Q136" s="6">
        <v>97714418759</v>
      </c>
      <c r="R136" s="6">
        <v>97714418759</v>
      </c>
      <c r="S136" s="6" t="s">
        <v>3477</v>
      </c>
      <c r="T136" s="6" t="s">
        <v>3478</v>
      </c>
      <c r="U136" s="6" t="s">
        <v>3479</v>
      </c>
      <c r="V136" s="6" t="s">
        <v>18</v>
      </c>
      <c r="W136" s="6" t="s">
        <v>19</v>
      </c>
      <c r="X136" s="6" t="s">
        <v>3480</v>
      </c>
      <c r="Y136" s="6" t="s">
        <v>3481</v>
      </c>
      <c r="Z136" s="6">
        <v>9779841159585</v>
      </c>
      <c r="AA136" s="6">
        <v>97714418759</v>
      </c>
      <c r="AB136" s="6" t="s">
        <v>3482</v>
      </c>
      <c r="AC136" s="6" t="s">
        <v>3483</v>
      </c>
      <c r="AD136" s="6" t="s">
        <v>3484</v>
      </c>
      <c r="AE136" s="6" t="s">
        <v>3485</v>
      </c>
      <c r="AF136" s="6" t="s">
        <v>26</v>
      </c>
      <c r="AG136" s="6" t="s">
        <v>27</v>
      </c>
    </row>
    <row r="137" spans="1:33" s="57" customFormat="1">
      <c r="A137" s="13">
        <f t="shared" si="6"/>
        <v>48</v>
      </c>
      <c r="B137" s="5" t="s">
        <v>73</v>
      </c>
      <c r="C137" s="6" t="s">
        <v>1407</v>
      </c>
      <c r="D137" s="6" t="s">
        <v>1408</v>
      </c>
      <c r="E137" s="6" t="s">
        <v>867</v>
      </c>
      <c r="F137" s="6" t="s">
        <v>1409</v>
      </c>
      <c r="G137" s="6" t="s">
        <v>5</v>
      </c>
      <c r="H137" s="6" t="s">
        <v>1410</v>
      </c>
      <c r="I137" s="6" t="s">
        <v>266</v>
      </c>
      <c r="J137" s="6" t="s">
        <v>33</v>
      </c>
      <c r="K137" s="6" t="s">
        <v>1411</v>
      </c>
      <c r="L137" s="6" t="s">
        <v>1412</v>
      </c>
      <c r="M137" s="6" t="s">
        <v>1413</v>
      </c>
      <c r="N137" s="6" t="s">
        <v>1414</v>
      </c>
      <c r="O137" s="7" t="s">
        <v>1415</v>
      </c>
      <c r="P137" s="6" t="s">
        <v>1416</v>
      </c>
      <c r="Q137" s="6">
        <v>61421274774</v>
      </c>
      <c r="R137" s="6" t="s">
        <v>1417</v>
      </c>
      <c r="S137" s="6" t="s">
        <v>1418</v>
      </c>
      <c r="T137" s="6" t="s">
        <v>1419</v>
      </c>
      <c r="U137" s="6" t="s">
        <v>1420</v>
      </c>
      <c r="V137" s="6" t="s">
        <v>66</v>
      </c>
      <c r="W137" s="6" t="s">
        <v>19</v>
      </c>
      <c r="X137" s="6" t="s">
        <v>1421</v>
      </c>
      <c r="Y137" s="6" t="s">
        <v>1422</v>
      </c>
      <c r="Z137" s="6">
        <v>61421274774</v>
      </c>
      <c r="AA137" s="6" t="s">
        <v>1417</v>
      </c>
      <c r="AB137" s="6" t="s">
        <v>1423</v>
      </c>
      <c r="AC137" s="6" t="s">
        <v>1424</v>
      </c>
      <c r="AD137" s="6" t="s">
        <v>1410</v>
      </c>
      <c r="AE137" s="6" t="s">
        <v>1425</v>
      </c>
      <c r="AF137" s="6" t="s">
        <v>26</v>
      </c>
      <c r="AG137" s="6" t="s">
        <v>27</v>
      </c>
    </row>
    <row r="138" spans="1:33" s="57" customFormat="1">
      <c r="A138" s="13">
        <f t="shared" si="6"/>
        <v>49</v>
      </c>
      <c r="B138" s="5" t="s">
        <v>73</v>
      </c>
      <c r="C138" s="6" t="s">
        <v>5503</v>
      </c>
      <c r="D138" s="6" t="s">
        <v>5504</v>
      </c>
      <c r="E138" s="6" t="s">
        <v>3</v>
      </c>
      <c r="F138" s="6" t="s">
        <v>139</v>
      </c>
      <c r="G138" s="6" t="s">
        <v>244</v>
      </c>
      <c r="H138" s="6" t="s">
        <v>5505</v>
      </c>
      <c r="I138" s="6" t="s">
        <v>715</v>
      </c>
      <c r="J138" s="6" t="s">
        <v>5506</v>
      </c>
      <c r="K138" s="6" t="s">
        <v>5507</v>
      </c>
      <c r="L138" s="6" t="s">
        <v>5508</v>
      </c>
      <c r="M138" s="6" t="s">
        <v>5509</v>
      </c>
      <c r="N138" s="6" t="s">
        <v>5510</v>
      </c>
      <c r="O138" s="7" t="s">
        <v>5511</v>
      </c>
      <c r="P138" s="6" t="s">
        <v>5512</v>
      </c>
      <c r="Q138" s="6" t="s">
        <v>5513</v>
      </c>
      <c r="R138" s="6" t="s">
        <v>5514</v>
      </c>
      <c r="S138" s="6" t="s">
        <v>5508</v>
      </c>
      <c r="T138" s="6" t="s">
        <v>5515</v>
      </c>
      <c r="U138" s="6" t="s">
        <v>5516</v>
      </c>
      <c r="V138" s="6" t="s">
        <v>66</v>
      </c>
      <c r="W138" s="6" t="s">
        <v>19</v>
      </c>
      <c r="X138" s="6" t="s">
        <v>5517</v>
      </c>
      <c r="Y138" s="6" t="s">
        <v>5518</v>
      </c>
      <c r="Z138" s="6">
        <f>91-9925324556</f>
        <v>-9925324465</v>
      </c>
      <c r="AA138" s="6" t="s">
        <v>5519</v>
      </c>
      <c r="AB138" s="6" t="s">
        <v>5520</v>
      </c>
      <c r="AC138" s="6" t="s">
        <v>5521</v>
      </c>
      <c r="AD138" s="6" t="s">
        <v>5522</v>
      </c>
      <c r="AE138" s="6" t="s">
        <v>5523</v>
      </c>
      <c r="AF138" s="6" t="s">
        <v>26</v>
      </c>
      <c r="AG138" s="6" t="s">
        <v>27</v>
      </c>
    </row>
    <row r="139" spans="1:33" s="2" customFormat="1">
      <c r="A139" s="13">
        <f t="shared" si="6"/>
        <v>50</v>
      </c>
      <c r="B139" s="5" t="s">
        <v>73</v>
      </c>
      <c r="C139" s="6" t="s">
        <v>6395</v>
      </c>
      <c r="D139" s="6" t="s">
        <v>6396</v>
      </c>
      <c r="E139" s="6" t="s">
        <v>3</v>
      </c>
      <c r="F139" s="6" t="s">
        <v>809</v>
      </c>
      <c r="G139" s="6" t="s">
        <v>117</v>
      </c>
      <c r="H139" s="6" t="s">
        <v>6397</v>
      </c>
      <c r="I139" s="6" t="s">
        <v>7</v>
      </c>
      <c r="J139" s="6" t="s">
        <v>33</v>
      </c>
      <c r="K139" s="6" t="s">
        <v>6398</v>
      </c>
      <c r="L139" s="6" t="s">
        <v>6399</v>
      </c>
      <c r="M139" s="6" t="s">
        <v>6400</v>
      </c>
      <c r="N139" s="6" t="s">
        <v>6401</v>
      </c>
      <c r="O139" s="6" t="s">
        <v>6402</v>
      </c>
      <c r="P139" s="6" t="s">
        <v>6403</v>
      </c>
      <c r="Q139" s="6">
        <v>923125102404</v>
      </c>
      <c r="R139" s="6">
        <v>92937866094</v>
      </c>
      <c r="S139" s="6" t="s">
        <v>6404</v>
      </c>
      <c r="T139" s="6" t="s">
        <v>6405</v>
      </c>
      <c r="U139" s="6" t="s">
        <v>6406</v>
      </c>
      <c r="V139" s="6" t="s">
        <v>18</v>
      </c>
      <c r="W139" s="6" t="s">
        <v>19</v>
      </c>
      <c r="X139" s="6" t="s">
        <v>6407</v>
      </c>
      <c r="Y139" s="6" t="s">
        <v>6408</v>
      </c>
      <c r="Z139" s="6">
        <v>923125102404</v>
      </c>
      <c r="AA139" s="6">
        <v>9237866094</v>
      </c>
      <c r="AB139" s="6" t="s">
        <v>6409</v>
      </c>
      <c r="AC139" s="6" t="s">
        <v>6410</v>
      </c>
      <c r="AD139" s="6" t="s">
        <v>1652</v>
      </c>
      <c r="AE139" s="6" t="s">
        <v>1451</v>
      </c>
      <c r="AF139" s="6" t="s">
        <v>135</v>
      </c>
      <c r="AG139" s="6" t="s">
        <v>27</v>
      </c>
    </row>
    <row r="140" spans="1:33" s="57" customFormat="1">
      <c r="A140" s="13">
        <f t="shared" si="6"/>
        <v>51</v>
      </c>
      <c r="B140" s="5" t="s">
        <v>73</v>
      </c>
      <c r="C140" s="6" t="s">
        <v>1535</v>
      </c>
      <c r="D140" s="6" t="s">
        <v>1536</v>
      </c>
      <c r="E140" s="6" t="s">
        <v>618</v>
      </c>
      <c r="F140" s="6" t="s">
        <v>902</v>
      </c>
      <c r="G140" s="6" t="s">
        <v>335</v>
      </c>
      <c r="H140" s="6" t="s">
        <v>1537</v>
      </c>
      <c r="I140" s="6" t="s">
        <v>7</v>
      </c>
      <c r="J140" s="6" t="s">
        <v>33</v>
      </c>
      <c r="K140" s="6" t="s">
        <v>1538</v>
      </c>
      <c r="L140" s="6" t="s">
        <v>1539</v>
      </c>
      <c r="M140" s="6" t="s">
        <v>1540</v>
      </c>
      <c r="N140" s="6" t="s">
        <v>1541</v>
      </c>
      <c r="O140" s="7" t="s">
        <v>1542</v>
      </c>
      <c r="P140" s="6" t="s">
        <v>1543</v>
      </c>
      <c r="Q140" s="6" t="s">
        <v>1544</v>
      </c>
      <c r="R140" s="6" t="s">
        <v>1545</v>
      </c>
      <c r="S140" s="6" t="s">
        <v>1546</v>
      </c>
      <c r="T140" s="6" t="s">
        <v>1547</v>
      </c>
      <c r="U140" s="6" t="s">
        <v>1548</v>
      </c>
      <c r="V140" s="6" t="s">
        <v>18</v>
      </c>
      <c r="W140" s="6" t="s">
        <v>19</v>
      </c>
      <c r="X140" s="6" t="s">
        <v>1549</v>
      </c>
      <c r="Y140" s="6" t="s">
        <v>1550</v>
      </c>
      <c r="Z140" s="6" t="s">
        <v>1551</v>
      </c>
      <c r="AA140" s="6" t="s">
        <v>1545</v>
      </c>
      <c r="AB140" s="6" t="s">
        <v>1552</v>
      </c>
      <c r="AC140" s="6" t="s">
        <v>1553</v>
      </c>
      <c r="AD140" s="6" t="s">
        <v>1554</v>
      </c>
      <c r="AE140" s="6" t="s">
        <v>1555</v>
      </c>
      <c r="AF140" s="6" t="s">
        <v>26</v>
      </c>
      <c r="AG140" s="6" t="s">
        <v>27</v>
      </c>
    </row>
    <row r="141" spans="1:33" s="57" customFormat="1">
      <c r="A141" s="13">
        <f t="shared" si="6"/>
        <v>52</v>
      </c>
      <c r="B141" s="5" t="s">
        <v>73</v>
      </c>
      <c r="C141" s="6" t="s">
        <v>900</v>
      </c>
      <c r="D141" s="6" t="s">
        <v>901</v>
      </c>
      <c r="E141" s="6" t="s">
        <v>618</v>
      </c>
      <c r="F141" s="6" t="s">
        <v>902</v>
      </c>
      <c r="G141" s="6" t="s">
        <v>5</v>
      </c>
      <c r="H141" s="6" t="s">
        <v>903</v>
      </c>
      <c r="I141" s="6" t="s">
        <v>7</v>
      </c>
      <c r="J141" s="6" t="s">
        <v>448</v>
      </c>
      <c r="K141" s="6" t="s">
        <v>904</v>
      </c>
      <c r="L141" s="6" t="s">
        <v>905</v>
      </c>
      <c r="M141" s="6" t="s">
        <v>906</v>
      </c>
      <c r="N141" s="6" t="s">
        <v>907</v>
      </c>
      <c r="O141" s="7" t="s">
        <v>908</v>
      </c>
      <c r="P141" s="6" t="s">
        <v>909</v>
      </c>
      <c r="Q141" s="6" t="s">
        <v>910</v>
      </c>
      <c r="R141" s="6" t="s">
        <v>911</v>
      </c>
      <c r="S141" s="6" t="s">
        <v>912</v>
      </c>
      <c r="T141" s="6" t="s">
        <v>913</v>
      </c>
      <c r="U141" s="6" t="s">
        <v>914</v>
      </c>
      <c r="V141" s="6" t="s">
        <v>66</v>
      </c>
      <c r="W141" s="6" t="s">
        <v>19</v>
      </c>
      <c r="X141" s="6" t="s">
        <v>915</v>
      </c>
      <c r="Y141" s="6" t="s">
        <v>916</v>
      </c>
      <c r="Z141" s="6" t="s">
        <v>910</v>
      </c>
      <c r="AA141" s="6" t="s">
        <v>911</v>
      </c>
      <c r="AB141" s="6" t="s">
        <v>917</v>
      </c>
      <c r="AC141" s="6" t="s">
        <v>918</v>
      </c>
      <c r="AD141" s="6" t="s">
        <v>919</v>
      </c>
      <c r="AE141" s="6" t="s">
        <v>920</v>
      </c>
      <c r="AF141" s="6" t="s">
        <v>26</v>
      </c>
      <c r="AG141" s="6" t="s">
        <v>27</v>
      </c>
    </row>
    <row r="142" spans="1:33" s="57" customFormat="1">
      <c r="A142" s="13">
        <f t="shared" si="6"/>
        <v>53</v>
      </c>
      <c r="B142" s="5" t="s">
        <v>73</v>
      </c>
      <c r="C142" s="6" t="s">
        <v>1482</v>
      </c>
      <c r="D142" s="6" t="s">
        <v>1483</v>
      </c>
      <c r="E142" s="6" t="s">
        <v>3</v>
      </c>
      <c r="F142" s="6" t="s">
        <v>139</v>
      </c>
      <c r="G142" s="6" t="s">
        <v>5</v>
      </c>
      <c r="H142" s="6" t="s">
        <v>1484</v>
      </c>
      <c r="I142" s="6" t="s">
        <v>7</v>
      </c>
      <c r="J142" s="6" t="s">
        <v>448</v>
      </c>
      <c r="K142" s="6" t="s">
        <v>585</v>
      </c>
      <c r="L142" s="6" t="s">
        <v>1485</v>
      </c>
      <c r="M142" s="6" t="s">
        <v>1486</v>
      </c>
      <c r="N142" s="6" t="s">
        <v>1487</v>
      </c>
      <c r="O142" s="7" t="s">
        <v>1488</v>
      </c>
      <c r="P142" s="6" t="s">
        <v>1489</v>
      </c>
      <c r="Q142" s="6">
        <v>916572101198</v>
      </c>
      <c r="R142" s="6">
        <v>916572101198</v>
      </c>
      <c r="S142" s="6" t="s">
        <v>1490</v>
      </c>
      <c r="T142" s="6" t="s">
        <v>1491</v>
      </c>
      <c r="U142" s="6" t="s">
        <v>1492</v>
      </c>
      <c r="V142" s="6" t="s">
        <v>18</v>
      </c>
      <c r="W142" s="6" t="s">
        <v>19</v>
      </c>
      <c r="X142" s="6" t="s">
        <v>1493</v>
      </c>
      <c r="Y142" s="6" t="s">
        <v>1489</v>
      </c>
      <c r="Z142" s="6">
        <v>916572101198</v>
      </c>
      <c r="AA142" s="6">
        <v>916572101198</v>
      </c>
      <c r="AB142" s="6" t="s">
        <v>1494</v>
      </c>
      <c r="AC142" s="6" t="s">
        <v>1495</v>
      </c>
      <c r="AD142" s="6" t="s">
        <v>1496</v>
      </c>
      <c r="AE142" s="6" t="s">
        <v>1497</v>
      </c>
      <c r="AF142" s="6" t="s">
        <v>26</v>
      </c>
      <c r="AG142" s="6" t="s">
        <v>27</v>
      </c>
    </row>
    <row r="143" spans="1:33" s="57" customFormat="1">
      <c r="A143" s="13">
        <f t="shared" si="6"/>
        <v>54</v>
      </c>
      <c r="B143" s="5" t="s">
        <v>73</v>
      </c>
      <c r="C143" s="6" t="s">
        <v>640</v>
      </c>
      <c r="D143" s="6" t="s">
        <v>641</v>
      </c>
      <c r="E143" s="6" t="s">
        <v>3</v>
      </c>
      <c r="F143" s="6" t="s">
        <v>4</v>
      </c>
      <c r="G143" s="6" t="s">
        <v>117</v>
      </c>
      <c r="H143" s="6" t="s">
        <v>642</v>
      </c>
      <c r="I143" s="6" t="s">
        <v>7</v>
      </c>
      <c r="J143" s="6" t="s">
        <v>448</v>
      </c>
      <c r="K143" s="6" t="s">
        <v>643</v>
      </c>
      <c r="L143" s="6" t="s">
        <v>644</v>
      </c>
      <c r="M143" s="6" t="s">
        <v>645</v>
      </c>
      <c r="N143" s="6" t="s">
        <v>646</v>
      </c>
      <c r="O143" s="7" t="s">
        <v>647</v>
      </c>
      <c r="P143" s="6" t="s">
        <v>648</v>
      </c>
      <c r="Q143" s="6">
        <v>8801713462821</v>
      </c>
      <c r="R143" s="6" t="s">
        <v>336</v>
      </c>
      <c r="S143" s="6" t="s">
        <v>649</v>
      </c>
      <c r="T143" s="6" t="s">
        <v>650</v>
      </c>
      <c r="U143" s="6" t="s">
        <v>651</v>
      </c>
      <c r="V143" s="6" t="s">
        <v>18</v>
      </c>
      <c r="W143" s="6" t="s">
        <v>19</v>
      </c>
      <c r="X143" s="6" t="s">
        <v>646</v>
      </c>
      <c r="Y143" s="6" t="s">
        <v>648</v>
      </c>
      <c r="Z143" s="6">
        <v>8801713462821</v>
      </c>
      <c r="AA143" s="6" t="s">
        <v>336</v>
      </c>
      <c r="AB143" s="6" t="s">
        <v>652</v>
      </c>
      <c r="AC143" s="6" t="s">
        <v>653</v>
      </c>
      <c r="AD143" s="6" t="s">
        <v>654</v>
      </c>
      <c r="AE143" s="6" t="s">
        <v>655</v>
      </c>
      <c r="AF143" s="6" t="s">
        <v>26</v>
      </c>
      <c r="AG143" s="6" t="s">
        <v>27</v>
      </c>
    </row>
    <row r="144" spans="1:33" s="57" customFormat="1">
      <c r="A144" s="13">
        <f t="shared" si="6"/>
        <v>55</v>
      </c>
      <c r="B144" s="5" t="s">
        <v>73</v>
      </c>
      <c r="C144" s="6" t="s">
        <v>2715</v>
      </c>
      <c r="D144" s="6" t="s">
        <v>2716</v>
      </c>
      <c r="E144" s="6" t="s">
        <v>51</v>
      </c>
      <c r="F144" s="6" t="s">
        <v>1651</v>
      </c>
      <c r="G144" s="6" t="s">
        <v>5</v>
      </c>
      <c r="H144" s="6" t="s">
        <v>2717</v>
      </c>
      <c r="I144" s="6" t="s">
        <v>7</v>
      </c>
      <c r="J144" s="6" t="s">
        <v>33</v>
      </c>
      <c r="K144" s="6" t="s">
        <v>2718</v>
      </c>
      <c r="L144" s="6" t="s">
        <v>2719</v>
      </c>
      <c r="M144" s="6" t="s">
        <v>2720</v>
      </c>
      <c r="N144" s="6" t="s">
        <v>2721</v>
      </c>
      <c r="O144" s="6" t="s">
        <v>421</v>
      </c>
      <c r="P144" s="6" t="s">
        <v>2722</v>
      </c>
      <c r="Q144" s="6">
        <v>6281281825706</v>
      </c>
      <c r="R144" s="6">
        <f>62-21-31923840</f>
        <v>-31923799</v>
      </c>
      <c r="S144" s="6" t="s">
        <v>2723</v>
      </c>
      <c r="T144" s="6" t="s">
        <v>2724</v>
      </c>
      <c r="U144" s="6" t="s">
        <v>2725</v>
      </c>
      <c r="V144" s="6" t="s">
        <v>18</v>
      </c>
      <c r="W144" s="6" t="s">
        <v>19</v>
      </c>
      <c r="X144" s="6" t="s">
        <v>2721</v>
      </c>
      <c r="Y144" s="6" t="s">
        <v>2722</v>
      </c>
      <c r="Z144" s="6">
        <v>6281281825706</v>
      </c>
      <c r="AA144" s="6">
        <f>62-21-31923840</f>
        <v>-31923799</v>
      </c>
      <c r="AB144" s="6" t="s">
        <v>2726</v>
      </c>
      <c r="AC144" s="6" t="s">
        <v>2718</v>
      </c>
      <c r="AD144" s="6" t="s">
        <v>2727</v>
      </c>
      <c r="AE144" s="6" t="s">
        <v>2728</v>
      </c>
      <c r="AF144" s="6" t="s">
        <v>26</v>
      </c>
      <c r="AG144" s="6" t="s">
        <v>27</v>
      </c>
    </row>
    <row r="145" spans="1:33" s="57" customFormat="1">
      <c r="A145" s="13">
        <f t="shared" si="6"/>
        <v>56</v>
      </c>
      <c r="B145" s="5" t="s">
        <v>73</v>
      </c>
      <c r="C145" s="6" t="s">
        <v>5841</v>
      </c>
      <c r="D145" s="6" t="s">
        <v>5842</v>
      </c>
      <c r="E145" s="6" t="s">
        <v>3</v>
      </c>
      <c r="F145" s="6" t="s">
        <v>139</v>
      </c>
      <c r="G145" s="6" t="s">
        <v>244</v>
      </c>
      <c r="H145" s="6" t="s">
        <v>5843</v>
      </c>
      <c r="I145" s="6" t="s">
        <v>7</v>
      </c>
      <c r="J145" s="6" t="s">
        <v>371</v>
      </c>
      <c r="K145" s="6" t="s">
        <v>585</v>
      </c>
      <c r="L145" s="6" t="s">
        <v>5844</v>
      </c>
      <c r="M145" s="6" t="s">
        <v>5845</v>
      </c>
      <c r="N145" s="6" t="s">
        <v>5846</v>
      </c>
      <c r="O145" s="7" t="s">
        <v>5847</v>
      </c>
      <c r="P145" s="6" t="s">
        <v>5848</v>
      </c>
      <c r="Q145" s="6" t="s">
        <v>5849</v>
      </c>
      <c r="R145" s="6" t="s">
        <v>5850</v>
      </c>
      <c r="S145" s="6" t="s">
        <v>5851</v>
      </c>
      <c r="T145" s="6" t="s">
        <v>5852</v>
      </c>
      <c r="U145" s="6" t="s">
        <v>5853</v>
      </c>
      <c r="V145" s="6" t="s">
        <v>18</v>
      </c>
      <c r="W145" s="6" t="s">
        <v>19</v>
      </c>
      <c r="X145" s="6" t="s">
        <v>5854</v>
      </c>
      <c r="Y145" s="6" t="s">
        <v>5855</v>
      </c>
      <c r="Z145" s="6">
        <v>919881697612</v>
      </c>
      <c r="AA145" s="6" t="s">
        <v>5850</v>
      </c>
      <c r="AB145" s="6" t="s">
        <v>5856</v>
      </c>
      <c r="AC145" s="6" t="s">
        <v>585</v>
      </c>
      <c r="AD145" s="38"/>
      <c r="AE145" s="38" t="s">
        <v>5857</v>
      </c>
      <c r="AF145" s="38" t="s">
        <v>5858</v>
      </c>
      <c r="AG145" s="6" t="s">
        <v>27</v>
      </c>
    </row>
    <row r="146" spans="1:33" ht="15.75" customHeight="1">
      <c r="A146" s="13">
        <f t="shared" si="6"/>
        <v>57</v>
      </c>
      <c r="B146" s="5" t="s">
        <v>73</v>
      </c>
      <c r="C146" s="103" t="s">
        <v>6635</v>
      </c>
      <c r="D146" s="103" t="s">
        <v>6636</v>
      </c>
      <c r="E146" s="103" t="s">
        <v>51</v>
      </c>
      <c r="F146" s="103" t="s">
        <v>243</v>
      </c>
      <c r="G146" s="103" t="s">
        <v>117</v>
      </c>
      <c r="H146" s="103" t="s">
        <v>6637</v>
      </c>
      <c r="I146" s="103" t="s">
        <v>7</v>
      </c>
      <c r="J146" s="103" t="s">
        <v>33</v>
      </c>
      <c r="K146" s="103" t="s">
        <v>6638</v>
      </c>
      <c r="L146" s="103" t="s">
        <v>6639</v>
      </c>
      <c r="M146" s="103" t="s">
        <v>6640</v>
      </c>
      <c r="N146" s="103" t="s">
        <v>6641</v>
      </c>
      <c r="O146" s="104" t="s">
        <v>6642</v>
      </c>
      <c r="P146" s="103" t="s">
        <v>6643</v>
      </c>
      <c r="Q146" s="103" t="s">
        <v>6644</v>
      </c>
      <c r="R146" s="103" t="s">
        <v>6645</v>
      </c>
      <c r="S146" s="103" t="s">
        <v>6646</v>
      </c>
      <c r="T146" s="103" t="s">
        <v>262</v>
      </c>
      <c r="U146" s="103" t="s">
        <v>6647</v>
      </c>
      <c r="V146" s="103" t="s">
        <v>66</v>
      </c>
      <c r="W146" s="6" t="s">
        <v>19</v>
      </c>
      <c r="X146" s="6" t="s">
        <v>6648</v>
      </c>
      <c r="Y146" s="6" t="s">
        <v>6649</v>
      </c>
      <c r="Z146" s="6" t="s">
        <v>6644</v>
      </c>
      <c r="AA146" s="6" t="s">
        <v>6644</v>
      </c>
      <c r="AB146" s="6" t="s">
        <v>6650</v>
      </c>
      <c r="AC146" s="6" t="s">
        <v>6651</v>
      </c>
      <c r="AD146" s="38" t="s">
        <v>6626</v>
      </c>
      <c r="AE146" s="38" t="s">
        <v>6634</v>
      </c>
      <c r="AF146" s="38" t="s">
        <v>26</v>
      </c>
      <c r="AG146" s="38" t="s">
        <v>27</v>
      </c>
    </row>
    <row r="147" spans="1:33" s="57" customFormat="1">
      <c r="A147" s="13">
        <f t="shared" si="6"/>
        <v>58</v>
      </c>
      <c r="B147" s="14" t="s">
        <v>73</v>
      </c>
      <c r="C147" s="34" t="s">
        <v>2027</v>
      </c>
      <c r="D147" s="34" t="s">
        <v>2028</v>
      </c>
      <c r="E147" s="34" t="s">
        <v>526</v>
      </c>
      <c r="F147" s="34" t="s">
        <v>2029</v>
      </c>
      <c r="G147" s="34" t="s">
        <v>5</v>
      </c>
      <c r="H147" s="34" t="s">
        <v>2030</v>
      </c>
      <c r="I147" s="34" t="s">
        <v>7</v>
      </c>
      <c r="J147" s="34" t="s">
        <v>33</v>
      </c>
      <c r="K147" s="34" t="s">
        <v>2031</v>
      </c>
      <c r="L147" s="34" t="s">
        <v>2032</v>
      </c>
      <c r="M147" s="34" t="s">
        <v>2033</v>
      </c>
      <c r="N147" s="34" t="s">
        <v>2034</v>
      </c>
      <c r="O147" s="35" t="s">
        <v>2035</v>
      </c>
      <c r="P147" s="34" t="s">
        <v>2036</v>
      </c>
      <c r="Q147" s="34" t="s">
        <v>2037</v>
      </c>
      <c r="R147" s="34" t="s">
        <v>2037</v>
      </c>
      <c r="S147" s="34" t="s">
        <v>2038</v>
      </c>
      <c r="T147" s="34" t="s">
        <v>2039</v>
      </c>
      <c r="U147" s="34" t="s">
        <v>2040</v>
      </c>
      <c r="V147" s="34" t="s">
        <v>66</v>
      </c>
      <c r="W147" s="54" t="s">
        <v>19</v>
      </c>
      <c r="X147" s="54" t="s">
        <v>2041</v>
      </c>
      <c r="Y147" s="54" t="s">
        <v>2042</v>
      </c>
      <c r="Z147" s="54" t="s">
        <v>2043</v>
      </c>
      <c r="AA147" s="54" t="s">
        <v>2043</v>
      </c>
      <c r="AB147" s="54" t="s">
        <v>2044</v>
      </c>
      <c r="AC147" s="54" t="s">
        <v>2045</v>
      </c>
      <c r="AD147" s="54" t="s">
        <v>2046</v>
      </c>
      <c r="AE147" s="54" t="s">
        <v>2047</v>
      </c>
      <c r="AF147" s="54" t="s">
        <v>26</v>
      </c>
      <c r="AG147" s="54" t="s">
        <v>27</v>
      </c>
    </row>
    <row r="148" spans="1:33" s="57" customFormat="1">
      <c r="A148" s="13">
        <f t="shared" si="6"/>
        <v>59</v>
      </c>
      <c r="B148" s="5" t="s">
        <v>73</v>
      </c>
      <c r="C148" s="6" t="s">
        <v>3639</v>
      </c>
      <c r="D148" s="6" t="s">
        <v>3640</v>
      </c>
      <c r="E148" s="6" t="s">
        <v>51</v>
      </c>
      <c r="F148" s="6" t="s">
        <v>95</v>
      </c>
      <c r="G148" s="6" t="s">
        <v>5</v>
      </c>
      <c r="H148" s="6" t="s">
        <v>3641</v>
      </c>
      <c r="I148" s="6" t="s">
        <v>7</v>
      </c>
      <c r="J148" s="6" t="s">
        <v>601</v>
      </c>
      <c r="K148" s="6" t="s">
        <v>3642</v>
      </c>
      <c r="L148" s="6" t="s">
        <v>3643</v>
      </c>
      <c r="M148" s="6" t="s">
        <v>3644</v>
      </c>
      <c r="N148" s="6" t="s">
        <v>3645</v>
      </c>
      <c r="O148" s="7" t="s">
        <v>3646</v>
      </c>
      <c r="P148" s="6" t="s">
        <v>3647</v>
      </c>
      <c r="Q148" s="6" t="s">
        <v>3648</v>
      </c>
      <c r="R148" s="6" t="s">
        <v>240</v>
      </c>
      <c r="S148" s="6" t="s">
        <v>3649</v>
      </c>
      <c r="T148" s="6" t="s">
        <v>3650</v>
      </c>
      <c r="U148" s="6" t="s">
        <v>3651</v>
      </c>
      <c r="V148" s="6" t="s">
        <v>18</v>
      </c>
      <c r="W148" s="6" t="s">
        <v>19</v>
      </c>
      <c r="X148" s="6" t="s">
        <v>3652</v>
      </c>
      <c r="Y148" s="6" t="s">
        <v>3647</v>
      </c>
      <c r="Z148" s="6" t="s">
        <v>3653</v>
      </c>
      <c r="AA148" s="6" t="s">
        <v>240</v>
      </c>
      <c r="AB148" s="6" t="s">
        <v>3654</v>
      </c>
      <c r="AC148" s="6" t="s">
        <v>3655</v>
      </c>
      <c r="AD148" s="6" t="s">
        <v>3656</v>
      </c>
      <c r="AE148" s="6" t="s">
        <v>3657</v>
      </c>
      <c r="AF148" s="6" t="s">
        <v>26</v>
      </c>
      <c r="AG148" s="6" t="s">
        <v>27</v>
      </c>
    </row>
    <row r="149" spans="1:33" s="57" customFormat="1">
      <c r="A149" s="13">
        <f t="shared" si="6"/>
        <v>60</v>
      </c>
      <c r="B149" s="5" t="s">
        <v>73</v>
      </c>
      <c r="C149" s="6" t="s">
        <v>693</v>
      </c>
      <c r="D149" s="6" t="s">
        <v>694</v>
      </c>
      <c r="E149" s="6" t="s">
        <v>3</v>
      </c>
      <c r="F149" s="6" t="s">
        <v>95</v>
      </c>
      <c r="G149" s="6" t="s">
        <v>335</v>
      </c>
      <c r="H149" s="6" t="s">
        <v>695</v>
      </c>
      <c r="I149" s="6" t="s">
        <v>7</v>
      </c>
      <c r="J149" s="6" t="s">
        <v>448</v>
      </c>
      <c r="K149" s="6" t="s">
        <v>696</v>
      </c>
      <c r="L149" s="6" t="s">
        <v>697</v>
      </c>
      <c r="M149" s="6" t="s">
        <v>698</v>
      </c>
      <c r="N149" s="6" t="s">
        <v>699</v>
      </c>
      <c r="O149" s="7" t="s">
        <v>700</v>
      </c>
      <c r="P149" s="6" t="s">
        <v>701</v>
      </c>
      <c r="Q149" s="6" t="s">
        <v>702</v>
      </c>
      <c r="R149" s="6" t="s">
        <v>703</v>
      </c>
      <c r="S149" s="6" t="s">
        <v>704</v>
      </c>
      <c r="T149" s="6" t="s">
        <v>705</v>
      </c>
      <c r="U149" s="6" t="s">
        <v>706</v>
      </c>
      <c r="V149" s="6" t="s">
        <v>18</v>
      </c>
      <c r="W149" s="6" t="s">
        <v>19</v>
      </c>
      <c r="X149" s="6" t="s">
        <v>707</v>
      </c>
      <c r="Y149" s="6" t="s">
        <v>708</v>
      </c>
      <c r="Z149" s="6" t="s">
        <v>702</v>
      </c>
      <c r="AA149" s="6" t="s">
        <v>703</v>
      </c>
      <c r="AB149" s="6" t="s">
        <v>709</v>
      </c>
      <c r="AC149" s="6" t="s">
        <v>710</v>
      </c>
      <c r="AD149" s="6" t="s">
        <v>695</v>
      </c>
      <c r="AE149" s="6" t="s">
        <v>711</v>
      </c>
      <c r="AF149" s="6" t="s">
        <v>26</v>
      </c>
      <c r="AG149" s="6" t="s">
        <v>27</v>
      </c>
    </row>
    <row r="150" spans="1:33" s="2" customFormat="1">
      <c r="A150" s="13">
        <f t="shared" si="6"/>
        <v>61</v>
      </c>
      <c r="B150" s="5" t="s">
        <v>73</v>
      </c>
      <c r="C150" s="6" t="s">
        <v>6311</v>
      </c>
      <c r="D150" s="6" t="s">
        <v>6310</v>
      </c>
      <c r="E150" s="6" t="s">
        <v>3</v>
      </c>
      <c r="F150" s="6" t="s">
        <v>4</v>
      </c>
      <c r="G150" s="6" t="s">
        <v>117</v>
      </c>
      <c r="H150" s="6" t="s">
        <v>6312</v>
      </c>
      <c r="I150" s="6" t="s">
        <v>7</v>
      </c>
      <c r="J150" s="6" t="s">
        <v>8</v>
      </c>
      <c r="K150" s="6" t="s">
        <v>6313</v>
      </c>
      <c r="L150" s="6" t="s">
        <v>6314</v>
      </c>
      <c r="M150" s="6" t="s">
        <v>6315</v>
      </c>
      <c r="N150" s="6" t="s">
        <v>6316</v>
      </c>
      <c r="O150" s="7" t="s">
        <v>6317</v>
      </c>
      <c r="P150" s="6" t="s">
        <v>6318</v>
      </c>
      <c r="Q150" s="6" t="s">
        <v>6319</v>
      </c>
      <c r="R150" s="6">
        <v>880255668211</v>
      </c>
      <c r="S150" s="6" t="s">
        <v>6320</v>
      </c>
      <c r="T150" s="6" t="s">
        <v>6321</v>
      </c>
      <c r="U150" s="6" t="s">
        <v>6322</v>
      </c>
      <c r="V150" s="6" t="s">
        <v>18</v>
      </c>
      <c r="W150" s="6" t="s">
        <v>19</v>
      </c>
      <c r="X150" s="6" t="s">
        <v>6323</v>
      </c>
      <c r="Y150" s="6" t="s">
        <v>6318</v>
      </c>
      <c r="Z150" s="6">
        <v>8801817042406</v>
      </c>
      <c r="AA150" s="6">
        <v>880255668211</v>
      </c>
      <c r="AB150" s="6" t="s">
        <v>6324</v>
      </c>
      <c r="AC150" s="6" t="s">
        <v>6325</v>
      </c>
      <c r="AD150" s="6" t="s">
        <v>6326</v>
      </c>
      <c r="AE150" s="6" t="s">
        <v>6327</v>
      </c>
      <c r="AF150" s="6" t="s">
        <v>26</v>
      </c>
      <c r="AG150" s="6" t="s">
        <v>27</v>
      </c>
    </row>
    <row r="151" spans="1:33" s="2" customFormat="1">
      <c r="A151" s="13">
        <f t="shared" si="6"/>
        <v>62</v>
      </c>
      <c r="B151" s="5" t="s">
        <v>73</v>
      </c>
      <c r="C151" s="6" t="s">
        <v>6328</v>
      </c>
      <c r="D151" s="6" t="s">
        <v>6328</v>
      </c>
      <c r="E151" s="6" t="s">
        <v>3</v>
      </c>
      <c r="F151" s="6" t="s">
        <v>139</v>
      </c>
      <c r="G151" s="6" t="s">
        <v>5</v>
      </c>
      <c r="H151" s="6" t="s">
        <v>6329</v>
      </c>
      <c r="I151" s="6" t="s">
        <v>7</v>
      </c>
      <c r="J151" s="6" t="s">
        <v>33</v>
      </c>
      <c r="K151" s="6" t="s">
        <v>123</v>
      </c>
      <c r="L151" s="6" t="s">
        <v>6330</v>
      </c>
      <c r="M151" s="6" t="s">
        <v>6331</v>
      </c>
      <c r="N151" s="6" t="s">
        <v>6332</v>
      </c>
      <c r="O151" s="7" t="s">
        <v>6333</v>
      </c>
      <c r="P151" s="6" t="s">
        <v>6334</v>
      </c>
      <c r="Q151" s="6">
        <f>91-9884802017</f>
        <v>-9884801926</v>
      </c>
      <c r="R151" s="6" t="s">
        <v>123</v>
      </c>
      <c r="S151" s="6" t="s">
        <v>6335</v>
      </c>
      <c r="T151" s="6" t="s">
        <v>6336</v>
      </c>
      <c r="U151" s="6" t="s">
        <v>6337</v>
      </c>
      <c r="V151" s="6" t="s">
        <v>18</v>
      </c>
      <c r="W151" s="6" t="s">
        <v>19</v>
      </c>
      <c r="X151" s="6" t="s">
        <v>6338</v>
      </c>
      <c r="Y151" s="6" t="s">
        <v>6339</v>
      </c>
      <c r="Z151" s="6">
        <f>91-9884802017</f>
        <v>-9884801926</v>
      </c>
      <c r="AA151" s="6" t="s">
        <v>123</v>
      </c>
      <c r="AB151" s="6" t="s">
        <v>6340</v>
      </c>
      <c r="AC151" s="6" t="s">
        <v>6341</v>
      </c>
      <c r="AD151" s="6" t="s">
        <v>6342</v>
      </c>
      <c r="AE151" s="6" t="s">
        <v>6343</v>
      </c>
      <c r="AF151" s="6" t="s">
        <v>26</v>
      </c>
      <c r="AG151" s="6" t="s">
        <v>27</v>
      </c>
    </row>
    <row r="152" spans="1:33" s="57" customFormat="1">
      <c r="A152" s="13">
        <f t="shared" si="6"/>
        <v>63</v>
      </c>
      <c r="B152" s="5" t="s">
        <v>73</v>
      </c>
      <c r="C152" s="6" t="s">
        <v>4615</v>
      </c>
      <c r="D152" s="6" t="s">
        <v>4616</v>
      </c>
      <c r="E152" s="6" t="s">
        <v>618</v>
      </c>
      <c r="F152" s="6" t="s">
        <v>2432</v>
      </c>
      <c r="G152" s="6" t="s">
        <v>283</v>
      </c>
      <c r="H152" s="6" t="s">
        <v>4617</v>
      </c>
      <c r="I152" s="6" t="s">
        <v>266</v>
      </c>
      <c r="J152" s="6" t="s">
        <v>33</v>
      </c>
      <c r="K152" s="6" t="s">
        <v>247</v>
      </c>
      <c r="L152" s="6" t="s">
        <v>4618</v>
      </c>
      <c r="M152" s="6" t="s">
        <v>4619</v>
      </c>
      <c r="N152" s="6" t="s">
        <v>4620</v>
      </c>
      <c r="O152" s="7" t="s">
        <v>4621</v>
      </c>
      <c r="P152" s="6" t="s">
        <v>4622</v>
      </c>
      <c r="Q152" s="6">
        <f>81-3-5209-3455</f>
        <v>-8586</v>
      </c>
      <c r="R152" s="6">
        <f>81-3-5209-3453</f>
        <v>-8584</v>
      </c>
      <c r="S152" s="6" t="s">
        <v>4623</v>
      </c>
      <c r="T152" s="6" t="s">
        <v>4624</v>
      </c>
      <c r="U152" s="6" t="s">
        <v>4625</v>
      </c>
      <c r="V152" s="6" t="s">
        <v>18</v>
      </c>
      <c r="W152" s="6" t="s">
        <v>19</v>
      </c>
      <c r="X152" s="6" t="s">
        <v>4626</v>
      </c>
      <c r="Y152" s="6" t="s">
        <v>4627</v>
      </c>
      <c r="Z152" s="6">
        <f>81-3-5209-3455</f>
        <v>-8586</v>
      </c>
      <c r="AA152" s="6">
        <f>81-3-5209-3453</f>
        <v>-8584</v>
      </c>
      <c r="AB152" s="6" t="s">
        <v>4628</v>
      </c>
      <c r="AC152" s="6" t="s">
        <v>205</v>
      </c>
      <c r="AD152" s="6" t="s">
        <v>4629</v>
      </c>
      <c r="AE152" s="6" t="s">
        <v>4630</v>
      </c>
      <c r="AF152" s="6" t="s">
        <v>26</v>
      </c>
      <c r="AG152" s="6" t="s">
        <v>27</v>
      </c>
    </row>
    <row r="153" spans="1:33" s="57" customFormat="1">
      <c r="A153" s="13">
        <f t="shared" si="6"/>
        <v>64</v>
      </c>
      <c r="B153" s="5" t="s">
        <v>73</v>
      </c>
      <c r="C153" s="6" t="s">
        <v>5630</v>
      </c>
      <c r="D153" s="6" t="s">
        <v>5631</v>
      </c>
      <c r="E153" s="6" t="s">
        <v>51</v>
      </c>
      <c r="F153" s="6" t="s">
        <v>243</v>
      </c>
      <c r="G153" s="6" t="s">
        <v>5</v>
      </c>
      <c r="H153" s="6" t="s">
        <v>5632</v>
      </c>
      <c r="I153" s="6" t="s">
        <v>7</v>
      </c>
      <c r="J153" s="6" t="s">
        <v>448</v>
      </c>
      <c r="K153" s="6" t="s">
        <v>5633</v>
      </c>
      <c r="L153" s="6" t="s">
        <v>5634</v>
      </c>
      <c r="M153" s="6" t="s">
        <v>5635</v>
      </c>
      <c r="N153" s="6" t="s">
        <v>5636</v>
      </c>
      <c r="O153" s="7" t="s">
        <v>5637</v>
      </c>
      <c r="P153" s="6" t="s">
        <v>5638</v>
      </c>
      <c r="Q153" s="6" t="s">
        <v>5639</v>
      </c>
      <c r="R153" s="6" t="s">
        <v>5640</v>
      </c>
      <c r="S153" s="6" t="s">
        <v>5641</v>
      </c>
      <c r="T153" s="6" t="s">
        <v>5642</v>
      </c>
      <c r="U153" s="6" t="s">
        <v>5643</v>
      </c>
      <c r="V153" s="6" t="s">
        <v>18</v>
      </c>
      <c r="W153" s="6" t="s">
        <v>801</v>
      </c>
      <c r="X153" s="6" t="s">
        <v>5644</v>
      </c>
      <c r="Y153" s="6" t="s">
        <v>5638</v>
      </c>
      <c r="Z153" s="6" t="s">
        <v>5645</v>
      </c>
      <c r="AA153" s="6">
        <v>6323724995</v>
      </c>
      <c r="AB153" s="6" t="s">
        <v>5646</v>
      </c>
      <c r="AC153" s="6" t="s">
        <v>5647</v>
      </c>
      <c r="AD153" s="6" t="s">
        <v>5648</v>
      </c>
      <c r="AE153" s="6" t="s">
        <v>5649</v>
      </c>
      <c r="AF153" s="6" t="s">
        <v>26</v>
      </c>
      <c r="AG153" s="6" t="s">
        <v>27</v>
      </c>
    </row>
    <row r="154" spans="1:33" s="57" customFormat="1">
      <c r="A154" s="13">
        <f t="shared" si="6"/>
        <v>65</v>
      </c>
      <c r="B154" s="5" t="s">
        <v>73</v>
      </c>
      <c r="C154" s="6" t="s">
        <v>2602</v>
      </c>
      <c r="D154" s="6" t="s">
        <v>2603</v>
      </c>
      <c r="E154" s="6" t="s">
        <v>3</v>
      </c>
      <c r="F154" s="6" t="s">
        <v>31</v>
      </c>
      <c r="G154" s="6" t="s">
        <v>117</v>
      </c>
      <c r="H154" s="6" t="s">
        <v>2604</v>
      </c>
      <c r="I154" s="6" t="s">
        <v>246</v>
      </c>
      <c r="J154" s="6" t="s">
        <v>8</v>
      </c>
      <c r="K154" s="6" t="s">
        <v>2605</v>
      </c>
      <c r="L154" s="6" t="s">
        <v>2606</v>
      </c>
      <c r="M154" s="6" t="s">
        <v>2607</v>
      </c>
      <c r="N154" s="6" t="s">
        <v>2608</v>
      </c>
      <c r="O154" s="6" t="s">
        <v>2609</v>
      </c>
      <c r="P154" s="6" t="s">
        <v>2610</v>
      </c>
      <c r="Q154" s="6">
        <v>9949342615</v>
      </c>
      <c r="R154" s="6" t="s">
        <v>2349</v>
      </c>
      <c r="S154" s="6" t="s">
        <v>2611</v>
      </c>
      <c r="T154" s="6" t="s">
        <v>2612</v>
      </c>
      <c r="U154" s="6" t="s">
        <v>2613</v>
      </c>
      <c r="V154" s="6" t="s">
        <v>18</v>
      </c>
      <c r="W154" s="6" t="s">
        <v>19</v>
      </c>
      <c r="X154" s="6" t="s">
        <v>2614</v>
      </c>
      <c r="Y154" s="6" t="s">
        <v>2610</v>
      </c>
      <c r="Z154" s="6">
        <v>9949342615</v>
      </c>
      <c r="AA154" s="6">
        <v>9949342615</v>
      </c>
      <c r="AB154" s="6" t="s">
        <v>2615</v>
      </c>
      <c r="AC154" s="6" t="s">
        <v>2615</v>
      </c>
      <c r="AD154" s="6" t="s">
        <v>2616</v>
      </c>
      <c r="AE154" s="6" t="s">
        <v>2617</v>
      </c>
      <c r="AF154" s="6" t="s">
        <v>26</v>
      </c>
      <c r="AG154" s="6" t="s">
        <v>27</v>
      </c>
    </row>
    <row r="155" spans="1:33" s="57" customFormat="1">
      <c r="A155" s="13">
        <f t="shared" si="6"/>
        <v>66</v>
      </c>
      <c r="B155" s="5" t="s">
        <v>73</v>
      </c>
      <c r="C155" s="6" t="s">
        <v>1462</v>
      </c>
      <c r="D155" s="6" t="s">
        <v>1463</v>
      </c>
      <c r="E155" s="6" t="s">
        <v>51</v>
      </c>
      <c r="F155" s="6" t="s">
        <v>222</v>
      </c>
      <c r="G155" s="6" t="s">
        <v>5</v>
      </c>
      <c r="H155" s="6" t="s">
        <v>1464</v>
      </c>
      <c r="I155" s="6" t="s">
        <v>7</v>
      </c>
      <c r="J155" s="6" t="s">
        <v>448</v>
      </c>
      <c r="K155" s="6" t="s">
        <v>1465</v>
      </c>
      <c r="L155" s="6" t="s">
        <v>1466</v>
      </c>
      <c r="M155" s="6" t="s">
        <v>1467</v>
      </c>
      <c r="N155" s="6" t="s">
        <v>1468</v>
      </c>
      <c r="O155" s="7" t="s">
        <v>1469</v>
      </c>
      <c r="P155" s="6" t="s">
        <v>1470</v>
      </c>
      <c r="Q155" s="6" t="s">
        <v>1471</v>
      </c>
      <c r="R155" s="6" t="s">
        <v>1472</v>
      </c>
      <c r="S155" s="6" t="s">
        <v>1473</v>
      </c>
      <c r="T155" s="6" t="s">
        <v>1474</v>
      </c>
      <c r="U155" s="6" t="s">
        <v>1475</v>
      </c>
      <c r="V155" s="6" t="s">
        <v>66</v>
      </c>
      <c r="W155" s="6" t="s">
        <v>801</v>
      </c>
      <c r="X155" s="6" t="s">
        <v>1476</v>
      </c>
      <c r="Y155" s="6" t="s">
        <v>1470</v>
      </c>
      <c r="Z155" s="6" t="s">
        <v>1471</v>
      </c>
      <c r="AA155" s="6" t="s">
        <v>1477</v>
      </c>
      <c r="AB155" s="6" t="s">
        <v>1478</v>
      </c>
      <c r="AC155" s="6" t="s">
        <v>1479</v>
      </c>
      <c r="AD155" s="6" t="s">
        <v>1480</v>
      </c>
      <c r="AE155" s="6" t="s">
        <v>1481</v>
      </c>
      <c r="AF155" s="6" t="s">
        <v>135</v>
      </c>
      <c r="AG155" s="6" t="s">
        <v>27</v>
      </c>
    </row>
    <row r="156" spans="1:33" s="57" customFormat="1">
      <c r="A156" s="13">
        <f t="shared" si="6"/>
        <v>67</v>
      </c>
      <c r="B156" s="5" t="s">
        <v>73</v>
      </c>
      <c r="C156" s="6" t="s">
        <v>5417</v>
      </c>
      <c r="D156" s="6" t="s">
        <v>5418</v>
      </c>
      <c r="E156" s="6" t="s">
        <v>3</v>
      </c>
      <c r="F156" s="6" t="s">
        <v>95</v>
      </c>
      <c r="G156" s="6" t="s">
        <v>5</v>
      </c>
      <c r="H156" s="6" t="s">
        <v>5419</v>
      </c>
      <c r="I156" s="6" t="s">
        <v>7</v>
      </c>
      <c r="J156" s="6" t="s">
        <v>33</v>
      </c>
      <c r="K156" s="6" t="s">
        <v>5420</v>
      </c>
      <c r="L156" s="6" t="s">
        <v>5421</v>
      </c>
      <c r="M156" s="6" t="s">
        <v>5422</v>
      </c>
      <c r="N156" s="6" t="s">
        <v>5423</v>
      </c>
      <c r="O156" s="7" t="s">
        <v>5424</v>
      </c>
      <c r="P156" s="6" t="s">
        <v>5425</v>
      </c>
      <c r="Q156" s="6">
        <f>977-1-4277496</f>
        <v>-4276520</v>
      </c>
      <c r="R156" s="6">
        <f>977-1-4277496</f>
        <v>-4276520</v>
      </c>
      <c r="S156" s="6" t="s">
        <v>5426</v>
      </c>
      <c r="T156" s="6" t="s">
        <v>5427</v>
      </c>
      <c r="U156" s="6" t="s">
        <v>5428</v>
      </c>
      <c r="V156" s="6" t="s">
        <v>18</v>
      </c>
      <c r="W156" s="6" t="s">
        <v>19</v>
      </c>
      <c r="X156" s="6" t="s">
        <v>5429</v>
      </c>
      <c r="Y156" s="39" t="s">
        <v>5430</v>
      </c>
      <c r="Z156" s="6">
        <v>9779851177109</v>
      </c>
      <c r="AA156" s="6">
        <f>977-1-4277496</f>
        <v>-4276520</v>
      </c>
      <c r="AB156" s="6" t="s">
        <v>5431</v>
      </c>
      <c r="AC156" s="6" t="s">
        <v>5432</v>
      </c>
      <c r="AD156" s="6" t="s">
        <v>5433</v>
      </c>
      <c r="AE156" s="6" t="s">
        <v>5434</v>
      </c>
      <c r="AF156" s="6" t="s">
        <v>135</v>
      </c>
      <c r="AG156" s="6" t="s">
        <v>27</v>
      </c>
    </row>
    <row r="157" spans="1:33" s="57" customFormat="1">
      <c r="A157" s="13">
        <f t="shared" si="6"/>
        <v>68</v>
      </c>
      <c r="B157" s="5" t="s">
        <v>73</v>
      </c>
      <c r="C157" s="6" t="s">
        <v>3714</v>
      </c>
      <c r="D157" s="6" t="s">
        <v>3715</v>
      </c>
      <c r="E157" s="6" t="s">
        <v>3</v>
      </c>
      <c r="F157" s="6" t="s">
        <v>139</v>
      </c>
      <c r="G157" s="6" t="s">
        <v>5</v>
      </c>
      <c r="H157" s="6" t="s">
        <v>3716</v>
      </c>
      <c r="I157" s="6" t="s">
        <v>246</v>
      </c>
      <c r="J157" s="6" t="s">
        <v>3161</v>
      </c>
      <c r="K157" s="6" t="s">
        <v>3717</v>
      </c>
      <c r="L157" s="6" t="s">
        <v>3718</v>
      </c>
      <c r="M157" s="6" t="s">
        <v>3719</v>
      </c>
      <c r="N157" s="6" t="s">
        <v>2144</v>
      </c>
      <c r="O157" s="7" t="s">
        <v>3720</v>
      </c>
      <c r="P157" s="6" t="s">
        <v>3721</v>
      </c>
      <c r="Q157" s="6">
        <f>91-11-29841266</f>
        <v>-29841186</v>
      </c>
      <c r="R157" s="6">
        <f>91-11-29841266</f>
        <v>-29841186</v>
      </c>
      <c r="S157" s="6" t="s">
        <v>3722</v>
      </c>
      <c r="T157" s="6" t="s">
        <v>3723</v>
      </c>
      <c r="U157" s="6" t="s">
        <v>2143</v>
      </c>
      <c r="V157" s="6" t="s">
        <v>18</v>
      </c>
      <c r="W157" s="6" t="s">
        <v>19</v>
      </c>
      <c r="X157" s="6" t="s">
        <v>2144</v>
      </c>
      <c r="Y157" s="6" t="s">
        <v>2145</v>
      </c>
      <c r="Z157" s="6">
        <f>91-11-29841266</f>
        <v>-29841186</v>
      </c>
      <c r="AA157" s="6">
        <f>91-11-29841266</f>
        <v>-29841186</v>
      </c>
      <c r="AB157" s="6" t="s">
        <v>3724</v>
      </c>
      <c r="AC157" s="6" t="s">
        <v>3725</v>
      </c>
      <c r="AD157" s="6" t="s">
        <v>3726</v>
      </c>
      <c r="AE157" s="6" t="s">
        <v>3727</v>
      </c>
      <c r="AF157" s="6" t="s">
        <v>135</v>
      </c>
      <c r="AG157" s="6" t="s">
        <v>27</v>
      </c>
    </row>
    <row r="158" spans="1:33" s="57" customFormat="1">
      <c r="A158" s="13">
        <f t="shared" si="6"/>
        <v>69</v>
      </c>
      <c r="B158" s="5" t="s">
        <v>73</v>
      </c>
      <c r="C158" s="6" t="s">
        <v>2028</v>
      </c>
      <c r="D158" s="6" t="s">
        <v>2027</v>
      </c>
      <c r="E158" s="6" t="s">
        <v>526</v>
      </c>
      <c r="F158" s="6" t="s">
        <v>2029</v>
      </c>
      <c r="G158" s="6" t="s">
        <v>5</v>
      </c>
      <c r="H158" s="6" t="s">
        <v>5445</v>
      </c>
      <c r="I158" s="6" t="s">
        <v>7</v>
      </c>
      <c r="J158" s="6" t="s">
        <v>33</v>
      </c>
      <c r="K158" s="6" t="s">
        <v>5446</v>
      </c>
      <c r="L158" s="6" t="s">
        <v>5447</v>
      </c>
      <c r="M158" s="6" t="s">
        <v>5448</v>
      </c>
      <c r="N158" s="6" t="s">
        <v>5449</v>
      </c>
      <c r="O158" s="7" t="s">
        <v>5450</v>
      </c>
      <c r="P158" s="6" t="s">
        <v>2036</v>
      </c>
      <c r="Q158" s="6" t="s">
        <v>5451</v>
      </c>
      <c r="R158" s="6" t="s">
        <v>5451</v>
      </c>
      <c r="S158" s="6" t="s">
        <v>5452</v>
      </c>
      <c r="T158" s="6" t="s">
        <v>5453</v>
      </c>
      <c r="U158" s="6" t="s">
        <v>2040</v>
      </c>
      <c r="V158" s="6" t="s">
        <v>66</v>
      </c>
      <c r="W158" s="6" t="s">
        <v>19</v>
      </c>
      <c r="X158" s="6" t="s">
        <v>5454</v>
      </c>
      <c r="Y158" s="6" t="s">
        <v>2036</v>
      </c>
      <c r="Z158" s="6" t="s">
        <v>2043</v>
      </c>
      <c r="AA158" s="6" t="s">
        <v>2043</v>
      </c>
      <c r="AB158" s="6" t="s">
        <v>5455</v>
      </c>
      <c r="AC158" s="6" t="s">
        <v>5456</v>
      </c>
      <c r="AD158" s="6" t="s">
        <v>5457</v>
      </c>
      <c r="AE158" s="6" t="s">
        <v>5458</v>
      </c>
      <c r="AF158" s="6" t="s">
        <v>26</v>
      </c>
      <c r="AG158" s="6" t="s">
        <v>27</v>
      </c>
    </row>
    <row r="159" spans="1:33" s="2" customFormat="1">
      <c r="A159" s="13">
        <f t="shared" ref="A159:A167" si="7">1+A158</f>
        <v>70</v>
      </c>
      <c r="B159" s="5" t="s">
        <v>73</v>
      </c>
      <c r="C159" s="6" t="s">
        <v>311</v>
      </c>
      <c r="D159" s="6" t="s">
        <v>312</v>
      </c>
      <c r="E159" s="6" t="s">
        <v>3</v>
      </c>
      <c r="F159" s="6" t="s">
        <v>313</v>
      </c>
      <c r="G159" s="6" t="s">
        <v>5</v>
      </c>
      <c r="H159" s="6" t="s">
        <v>6428</v>
      </c>
      <c r="I159" s="6" t="s">
        <v>7</v>
      </c>
      <c r="J159" s="6" t="s">
        <v>448</v>
      </c>
      <c r="K159" s="6" t="s">
        <v>6429</v>
      </c>
      <c r="L159" s="6" t="s">
        <v>6430</v>
      </c>
      <c r="M159" s="6" t="s">
        <v>6431</v>
      </c>
      <c r="N159" s="6" t="s">
        <v>319</v>
      </c>
      <c r="O159" s="7" t="s">
        <v>320</v>
      </c>
      <c r="P159" s="6" t="s">
        <v>321</v>
      </c>
      <c r="Q159" s="6">
        <v>94912245781</v>
      </c>
      <c r="R159" s="6">
        <v>94912234281</v>
      </c>
      <c r="S159" s="6" t="s">
        <v>6432</v>
      </c>
      <c r="T159" s="6" t="s">
        <v>6433</v>
      </c>
      <c r="U159" s="6" t="s">
        <v>6434</v>
      </c>
      <c r="V159" s="6" t="s">
        <v>66</v>
      </c>
      <c r="W159" s="6" t="s">
        <v>193</v>
      </c>
      <c r="X159" s="6" t="s">
        <v>327</v>
      </c>
      <c r="Y159" s="6" t="s">
        <v>6435</v>
      </c>
      <c r="Z159" s="6">
        <v>775979616</v>
      </c>
      <c r="AA159" s="6">
        <v>94912234281</v>
      </c>
      <c r="AB159" s="6" t="s">
        <v>6436</v>
      </c>
      <c r="AC159" s="6" t="s">
        <v>6437</v>
      </c>
      <c r="AD159" s="6" t="s">
        <v>6438</v>
      </c>
      <c r="AE159" s="6" t="s">
        <v>6439</v>
      </c>
      <c r="AF159" s="6" t="s">
        <v>26</v>
      </c>
      <c r="AG159" s="6" t="s">
        <v>27</v>
      </c>
    </row>
    <row r="160" spans="1:33" s="57" customFormat="1">
      <c r="A160" s="13">
        <f t="shared" si="7"/>
        <v>71</v>
      </c>
      <c r="B160" s="5" t="s">
        <v>73</v>
      </c>
      <c r="C160" s="6" t="s">
        <v>5670</v>
      </c>
      <c r="D160" s="6" t="s">
        <v>5671</v>
      </c>
      <c r="E160" s="6" t="s">
        <v>3</v>
      </c>
      <c r="F160" s="6" t="s">
        <v>31</v>
      </c>
      <c r="G160" s="6" t="s">
        <v>335</v>
      </c>
      <c r="H160" s="6" t="s">
        <v>5672</v>
      </c>
      <c r="I160" s="6" t="s">
        <v>7</v>
      </c>
      <c r="J160" s="6" t="s">
        <v>33</v>
      </c>
      <c r="K160" s="6" t="s">
        <v>2615</v>
      </c>
      <c r="L160" s="6" t="s">
        <v>5673</v>
      </c>
      <c r="M160" s="6" t="s">
        <v>5674</v>
      </c>
      <c r="N160" s="6" t="s">
        <v>5675</v>
      </c>
      <c r="O160" s="6" t="s">
        <v>5676</v>
      </c>
      <c r="P160" s="6" t="s">
        <v>3238</v>
      </c>
      <c r="Q160" s="6">
        <v>914612310151</v>
      </c>
      <c r="R160" s="6">
        <v>914612310151</v>
      </c>
      <c r="S160" s="6" t="s">
        <v>5677</v>
      </c>
      <c r="T160" s="6" t="s">
        <v>5678</v>
      </c>
      <c r="U160" s="6" t="s">
        <v>3241</v>
      </c>
      <c r="V160" s="6" t="s">
        <v>18</v>
      </c>
      <c r="W160" s="6" t="s">
        <v>19</v>
      </c>
      <c r="X160" s="6" t="s">
        <v>3242</v>
      </c>
      <c r="Y160" s="6" t="s">
        <v>3238</v>
      </c>
      <c r="Z160" s="6">
        <v>919443148599</v>
      </c>
      <c r="AA160" s="6">
        <v>914612310151</v>
      </c>
      <c r="AB160" s="6" t="s">
        <v>5679</v>
      </c>
      <c r="AC160" s="6" t="s">
        <v>5680</v>
      </c>
      <c r="AD160" s="6" t="s">
        <v>5681</v>
      </c>
      <c r="AE160" s="6" t="s">
        <v>5682</v>
      </c>
      <c r="AF160" s="6" t="s">
        <v>26</v>
      </c>
      <c r="AG160" s="6" t="s">
        <v>27</v>
      </c>
    </row>
    <row r="161" spans="1:33" s="57" customFormat="1">
      <c r="A161" s="13">
        <f t="shared" si="7"/>
        <v>72</v>
      </c>
      <c r="B161" s="5" t="s">
        <v>73</v>
      </c>
      <c r="C161" s="6" t="s">
        <v>3518</v>
      </c>
      <c r="D161" s="6" t="s">
        <v>3519</v>
      </c>
      <c r="E161" s="6" t="s">
        <v>1590</v>
      </c>
      <c r="F161" s="6" t="s">
        <v>3520</v>
      </c>
      <c r="G161" s="6" t="s">
        <v>117</v>
      </c>
      <c r="H161" s="6" t="s">
        <v>3521</v>
      </c>
      <c r="I161" s="6" t="s">
        <v>7</v>
      </c>
      <c r="J161" s="6" t="s">
        <v>33</v>
      </c>
      <c r="K161" s="6" t="s">
        <v>3522</v>
      </c>
      <c r="L161" s="6" t="s">
        <v>3523</v>
      </c>
      <c r="M161" s="6" t="s">
        <v>3524</v>
      </c>
      <c r="N161" s="6" t="s">
        <v>3525</v>
      </c>
      <c r="O161" s="7" t="s">
        <v>3526</v>
      </c>
      <c r="P161" s="6" t="s">
        <v>3527</v>
      </c>
      <c r="Q161" s="6">
        <v>14914779</v>
      </c>
      <c r="R161" s="6"/>
      <c r="S161" s="6" t="s">
        <v>3528</v>
      </c>
      <c r="T161" s="6" t="s">
        <v>3529</v>
      </c>
      <c r="U161" s="6" t="s">
        <v>3530</v>
      </c>
      <c r="V161" s="6" t="s">
        <v>18</v>
      </c>
      <c r="W161" s="6" t="s">
        <v>19</v>
      </c>
      <c r="X161" s="6" t="s">
        <v>3531</v>
      </c>
      <c r="Y161" s="6" t="s">
        <v>3527</v>
      </c>
      <c r="Z161" s="6">
        <v>4914779</v>
      </c>
      <c r="AA161" s="6"/>
      <c r="AB161" s="6" t="s">
        <v>3532</v>
      </c>
      <c r="AC161" s="6" t="s">
        <v>3533</v>
      </c>
      <c r="AD161" s="6" t="s">
        <v>3534</v>
      </c>
      <c r="AE161" s="6" t="s">
        <v>3535</v>
      </c>
      <c r="AF161" s="6" t="s">
        <v>26</v>
      </c>
      <c r="AG161" s="6" t="s">
        <v>27</v>
      </c>
    </row>
    <row r="162" spans="1:33" s="57" customFormat="1">
      <c r="A162" s="13">
        <f t="shared" si="7"/>
        <v>73</v>
      </c>
      <c r="B162" s="5" t="s">
        <v>73</v>
      </c>
      <c r="C162" s="6" t="s">
        <v>2658</v>
      </c>
      <c r="D162" s="6" t="s">
        <v>2659</v>
      </c>
      <c r="E162" s="6" t="s">
        <v>51</v>
      </c>
      <c r="F162" s="6" t="s">
        <v>243</v>
      </c>
      <c r="G162" s="6" t="s">
        <v>5</v>
      </c>
      <c r="H162" s="6" t="s">
        <v>2660</v>
      </c>
      <c r="I162" s="6" t="s">
        <v>7</v>
      </c>
      <c r="J162" s="6" t="s">
        <v>33</v>
      </c>
      <c r="K162" s="6" t="s">
        <v>2661</v>
      </c>
      <c r="L162" s="6" t="s">
        <v>2662</v>
      </c>
      <c r="M162" s="6" t="s">
        <v>2663</v>
      </c>
      <c r="N162" s="6" t="s">
        <v>2664</v>
      </c>
      <c r="O162" s="7" t="s">
        <v>2665</v>
      </c>
      <c r="P162" s="6" t="s">
        <v>2666</v>
      </c>
      <c r="Q162" s="6">
        <v>6324366054</v>
      </c>
      <c r="R162" s="6">
        <v>6324366054</v>
      </c>
      <c r="S162" s="6" t="s">
        <v>2667</v>
      </c>
      <c r="T162" s="6" t="s">
        <v>2668</v>
      </c>
      <c r="U162" s="6" t="s">
        <v>2669</v>
      </c>
      <c r="V162" s="6" t="s">
        <v>66</v>
      </c>
      <c r="W162" s="6" t="s">
        <v>801</v>
      </c>
      <c r="X162" s="6" t="s">
        <v>2670</v>
      </c>
      <c r="Y162" s="6" t="s">
        <v>2671</v>
      </c>
      <c r="Z162" s="6">
        <v>6324366054</v>
      </c>
      <c r="AA162" s="6">
        <v>6324366054</v>
      </c>
      <c r="AB162" s="6" t="s">
        <v>2672</v>
      </c>
      <c r="AC162" s="6" t="s">
        <v>2673</v>
      </c>
      <c r="AD162" s="6" t="s">
        <v>2674</v>
      </c>
      <c r="AE162" s="6" t="s">
        <v>2675</v>
      </c>
      <c r="AF162" s="6" t="s">
        <v>26</v>
      </c>
      <c r="AG162" s="6" t="s">
        <v>27</v>
      </c>
    </row>
    <row r="163" spans="1:33" s="57" customFormat="1">
      <c r="A163" s="13">
        <f t="shared" si="7"/>
        <v>74</v>
      </c>
      <c r="B163" s="5" t="s">
        <v>73</v>
      </c>
      <c r="C163" s="6" t="s">
        <v>3797</v>
      </c>
      <c r="D163" s="6" t="s">
        <v>3798</v>
      </c>
      <c r="E163" s="6" t="s">
        <v>51</v>
      </c>
      <c r="F163" s="6" t="s">
        <v>31</v>
      </c>
      <c r="G163" s="6" t="s">
        <v>5</v>
      </c>
      <c r="H163" s="6" t="s">
        <v>3799</v>
      </c>
      <c r="I163" s="6" t="s">
        <v>7</v>
      </c>
      <c r="J163" s="6" t="s">
        <v>33</v>
      </c>
      <c r="K163" s="6" t="s">
        <v>3800</v>
      </c>
      <c r="L163" s="6" t="s">
        <v>3801</v>
      </c>
      <c r="M163" s="6" t="s">
        <v>3802</v>
      </c>
      <c r="N163" s="6" t="s">
        <v>3803</v>
      </c>
      <c r="O163" s="7" t="s">
        <v>3804</v>
      </c>
      <c r="P163" s="6" t="s">
        <v>3805</v>
      </c>
      <c r="Q163" s="6" t="s">
        <v>3806</v>
      </c>
      <c r="R163" s="6" t="s">
        <v>3806</v>
      </c>
      <c r="S163" s="6" t="s">
        <v>3807</v>
      </c>
      <c r="T163" s="6" t="s">
        <v>3808</v>
      </c>
      <c r="U163" s="6" t="s">
        <v>3809</v>
      </c>
      <c r="V163" s="6" t="s">
        <v>18</v>
      </c>
      <c r="W163" s="6" t="s">
        <v>19</v>
      </c>
      <c r="X163" s="6" t="s">
        <v>3810</v>
      </c>
      <c r="Y163" s="6" t="s">
        <v>3805</v>
      </c>
      <c r="Z163" s="6">
        <v>9447783362</v>
      </c>
      <c r="AA163" s="6" t="s">
        <v>3806</v>
      </c>
      <c r="AB163" s="6" t="s">
        <v>3811</v>
      </c>
      <c r="AC163" s="6" t="s">
        <v>3812</v>
      </c>
      <c r="AD163" s="6" t="s">
        <v>3813</v>
      </c>
      <c r="AE163" s="6" t="s">
        <v>3814</v>
      </c>
      <c r="AF163" s="6" t="s">
        <v>26</v>
      </c>
      <c r="AG163" s="6" t="s">
        <v>27</v>
      </c>
    </row>
    <row r="164" spans="1:33" s="57" customFormat="1">
      <c r="A164" s="13">
        <f t="shared" si="7"/>
        <v>75</v>
      </c>
      <c r="B164" s="5" t="s">
        <v>73</v>
      </c>
      <c r="C164" s="6" t="s">
        <v>4768</v>
      </c>
      <c r="D164" s="6" t="s">
        <v>4769</v>
      </c>
      <c r="E164" s="6" t="s">
        <v>1590</v>
      </c>
      <c r="F164" s="6" t="s">
        <v>2432</v>
      </c>
      <c r="G164" s="6" t="s">
        <v>283</v>
      </c>
      <c r="H164" s="6" t="s">
        <v>4770</v>
      </c>
      <c r="I164" s="6" t="s">
        <v>266</v>
      </c>
      <c r="J164" s="6" t="s">
        <v>448</v>
      </c>
      <c r="K164" s="6" t="s">
        <v>4771</v>
      </c>
      <c r="L164" s="6" t="s">
        <v>4772</v>
      </c>
      <c r="M164" s="6" t="s">
        <v>4773</v>
      </c>
      <c r="N164" s="6" t="s">
        <v>4774</v>
      </c>
      <c r="O164" s="7" t="s">
        <v>4775</v>
      </c>
      <c r="P164" s="6" t="s">
        <v>4776</v>
      </c>
      <c r="Q164" s="6">
        <f>81-30-5360-9832</f>
        <v>-15141</v>
      </c>
      <c r="R164" s="6">
        <f>81-30-5360-9885</f>
        <v>-15194</v>
      </c>
      <c r="S164" s="6" t="s">
        <v>4777</v>
      </c>
      <c r="T164" s="6" t="s">
        <v>4778</v>
      </c>
      <c r="U164" s="6" t="s">
        <v>4779</v>
      </c>
      <c r="V164" s="6" t="s">
        <v>18</v>
      </c>
      <c r="W164" s="6" t="s">
        <v>19</v>
      </c>
      <c r="X164" s="6" t="s">
        <v>4774</v>
      </c>
      <c r="Y164" s="6" t="s">
        <v>4780</v>
      </c>
      <c r="Z164" s="6">
        <f>81-80-5957-5044</f>
        <v>-11000</v>
      </c>
      <c r="AA164" s="6">
        <f>81-3-5360-9885</f>
        <v>-15167</v>
      </c>
      <c r="AB164" s="6" t="s">
        <v>4781</v>
      </c>
      <c r="AC164" s="6" t="s">
        <v>4782</v>
      </c>
      <c r="AD164" s="6" t="s">
        <v>4783</v>
      </c>
      <c r="AE164" s="6" t="s">
        <v>4784</v>
      </c>
      <c r="AF164" s="6" t="s">
        <v>26</v>
      </c>
      <c r="AG164" s="6" t="s">
        <v>27</v>
      </c>
    </row>
    <row r="165" spans="1:33" s="2" customFormat="1">
      <c r="A165" s="13">
        <f t="shared" si="7"/>
        <v>76</v>
      </c>
      <c r="B165" s="5" t="s">
        <v>73</v>
      </c>
      <c r="C165" s="6" t="s">
        <v>6294</v>
      </c>
      <c r="D165" s="6" t="s">
        <v>6295</v>
      </c>
      <c r="E165" s="6" t="s">
        <v>51</v>
      </c>
      <c r="F165" s="6" t="s">
        <v>4</v>
      </c>
      <c r="G165" s="6" t="s">
        <v>5</v>
      </c>
      <c r="H165" s="6" t="s">
        <v>6296</v>
      </c>
      <c r="I165" s="6" t="s">
        <v>266</v>
      </c>
      <c r="J165" s="6" t="s">
        <v>5702</v>
      </c>
      <c r="K165" s="6" t="s">
        <v>585</v>
      </c>
      <c r="L165" s="6" t="s">
        <v>6297</v>
      </c>
      <c r="M165" s="6" t="s">
        <v>6298</v>
      </c>
      <c r="N165" s="6" t="s">
        <v>6299</v>
      </c>
      <c r="O165" s="7" t="s">
        <v>6300</v>
      </c>
      <c r="P165" s="6" t="s">
        <v>6301</v>
      </c>
      <c r="Q165" s="6">
        <f>880821-723200</f>
        <v>157621</v>
      </c>
      <c r="R165" s="6" t="s">
        <v>123</v>
      </c>
      <c r="S165" s="6" t="s">
        <v>6302</v>
      </c>
      <c r="T165" s="6" t="s">
        <v>6303</v>
      </c>
      <c r="U165" s="6" t="s">
        <v>6304</v>
      </c>
      <c r="V165" s="6" t="s">
        <v>18</v>
      </c>
      <c r="W165" s="6" t="s">
        <v>193</v>
      </c>
      <c r="X165" s="6" t="s">
        <v>6305</v>
      </c>
      <c r="Y165" s="6" t="s">
        <v>6306</v>
      </c>
      <c r="Z165" s="6">
        <v>8801716204642</v>
      </c>
      <c r="AA165" s="6" t="s">
        <v>123</v>
      </c>
      <c r="AB165" s="6" t="s">
        <v>6307</v>
      </c>
      <c r="AC165" s="6" t="s">
        <v>2502</v>
      </c>
      <c r="AD165" s="6" t="s">
        <v>6308</v>
      </c>
      <c r="AE165" s="6" t="s">
        <v>6309</v>
      </c>
      <c r="AF165" s="6" t="s">
        <v>135</v>
      </c>
      <c r="AG165" s="6" t="s">
        <v>27</v>
      </c>
    </row>
    <row r="166" spans="1:33" s="57" customFormat="1">
      <c r="A166" s="13">
        <f t="shared" si="7"/>
        <v>77</v>
      </c>
      <c r="B166" s="5" t="s">
        <v>73</v>
      </c>
      <c r="C166" s="6" t="s">
        <v>1649</v>
      </c>
      <c r="D166" s="6" t="s">
        <v>1650</v>
      </c>
      <c r="E166" s="6" t="s">
        <v>51</v>
      </c>
      <c r="F166" s="6" t="s">
        <v>1651</v>
      </c>
      <c r="G166" s="6" t="s">
        <v>283</v>
      </c>
      <c r="H166" s="6" t="s">
        <v>1652</v>
      </c>
      <c r="I166" s="6" t="s">
        <v>7</v>
      </c>
      <c r="J166" s="6" t="s">
        <v>448</v>
      </c>
      <c r="K166" s="6" t="s">
        <v>1653</v>
      </c>
      <c r="L166" s="6" t="s">
        <v>1654</v>
      </c>
      <c r="M166" s="6" t="s">
        <v>1655</v>
      </c>
      <c r="N166" s="6" t="s">
        <v>1656</v>
      </c>
      <c r="O166" s="7" t="s">
        <v>1657</v>
      </c>
      <c r="P166" s="6" t="s">
        <v>1658</v>
      </c>
      <c r="Q166" s="6">
        <v>62222012881</v>
      </c>
      <c r="R166" s="6">
        <v>62222011026</v>
      </c>
      <c r="S166" s="6" t="s">
        <v>1659</v>
      </c>
      <c r="T166" s="6" t="s">
        <v>1660</v>
      </c>
      <c r="U166" s="6" t="s">
        <v>1661</v>
      </c>
      <c r="V166" s="6" t="s">
        <v>66</v>
      </c>
      <c r="W166" s="6" t="s">
        <v>19</v>
      </c>
      <c r="X166" s="6" t="s">
        <v>1656</v>
      </c>
      <c r="Y166" s="6" t="s">
        <v>1662</v>
      </c>
      <c r="Z166" s="6">
        <v>6287810010029</v>
      </c>
      <c r="AA166" s="6">
        <v>62222011026</v>
      </c>
      <c r="AB166" s="6" t="s">
        <v>1663</v>
      </c>
      <c r="AC166" s="6" t="s">
        <v>1664</v>
      </c>
      <c r="AD166" s="6" t="s">
        <v>1665</v>
      </c>
      <c r="AE166" s="6" t="s">
        <v>1666</v>
      </c>
      <c r="AF166" s="6" t="s">
        <v>26</v>
      </c>
      <c r="AG166" s="6" t="s">
        <v>27</v>
      </c>
    </row>
    <row r="167" spans="1:33" s="57" customFormat="1">
      <c r="A167" s="13">
        <f t="shared" si="7"/>
        <v>78</v>
      </c>
      <c r="B167" s="5" t="s">
        <v>73</v>
      </c>
      <c r="C167" s="6" t="s">
        <v>843</v>
      </c>
      <c r="D167" s="6" t="s">
        <v>844</v>
      </c>
      <c r="E167" s="6" t="s">
        <v>3</v>
      </c>
      <c r="F167" s="6" t="s">
        <v>313</v>
      </c>
      <c r="G167" s="6" t="s">
        <v>5</v>
      </c>
      <c r="H167" s="6" t="s">
        <v>845</v>
      </c>
      <c r="I167" s="6" t="s">
        <v>7</v>
      </c>
      <c r="J167" s="6" t="s">
        <v>846</v>
      </c>
      <c r="K167" s="6" t="s">
        <v>847</v>
      </c>
      <c r="L167" s="6" t="s">
        <v>848</v>
      </c>
      <c r="M167" s="6" t="s">
        <v>849</v>
      </c>
      <c r="N167" s="6" t="s">
        <v>850</v>
      </c>
      <c r="O167" s="7" t="s">
        <v>851</v>
      </c>
      <c r="P167" s="6" t="s">
        <v>852</v>
      </c>
      <c r="Q167" s="6" t="s">
        <v>853</v>
      </c>
      <c r="R167" s="6" t="s">
        <v>854</v>
      </c>
      <c r="S167" s="6" t="s">
        <v>855</v>
      </c>
      <c r="T167" s="6" t="s">
        <v>856</v>
      </c>
      <c r="U167" s="6" t="s">
        <v>857</v>
      </c>
      <c r="V167" s="6" t="s">
        <v>18</v>
      </c>
      <c r="W167" s="6" t="s">
        <v>19</v>
      </c>
      <c r="X167" s="6" t="s">
        <v>858</v>
      </c>
      <c r="Y167" s="6" t="s">
        <v>859</v>
      </c>
      <c r="Z167" s="6" t="s">
        <v>860</v>
      </c>
      <c r="AA167" s="6" t="s">
        <v>854</v>
      </c>
      <c r="AB167" s="6" t="s">
        <v>861</v>
      </c>
      <c r="AC167" s="6" t="s">
        <v>862</v>
      </c>
      <c r="AD167" s="6" t="s">
        <v>863</v>
      </c>
      <c r="AE167" s="6" t="s">
        <v>864</v>
      </c>
      <c r="AF167" s="6" t="s">
        <v>26</v>
      </c>
      <c r="AG167" s="6" t="s">
        <v>27</v>
      </c>
    </row>
    <row r="168" spans="1:33" s="57" customFormat="1">
      <c r="A168" s="13">
        <f t="shared" ref="A168:A185" si="8">1+A167</f>
        <v>79</v>
      </c>
      <c r="B168" s="5" t="s">
        <v>73</v>
      </c>
      <c r="C168" s="6" t="s">
        <v>4269</v>
      </c>
      <c r="D168" s="6" t="s">
        <v>4270</v>
      </c>
      <c r="E168" s="6" t="s">
        <v>3</v>
      </c>
      <c r="F168" s="6" t="s">
        <v>313</v>
      </c>
      <c r="G168" s="6" t="s">
        <v>5</v>
      </c>
      <c r="H168" s="6" t="s">
        <v>4271</v>
      </c>
      <c r="I168" s="6" t="s">
        <v>7</v>
      </c>
      <c r="J168" s="6" t="s">
        <v>4272</v>
      </c>
      <c r="K168" s="6" t="s">
        <v>4273</v>
      </c>
      <c r="L168" s="6" t="s">
        <v>4274</v>
      </c>
      <c r="M168" s="6" t="s">
        <v>4275</v>
      </c>
      <c r="N168" s="6" t="s">
        <v>4276</v>
      </c>
      <c r="O168" s="7" t="s">
        <v>4277</v>
      </c>
      <c r="P168" s="6" t="s">
        <v>4278</v>
      </c>
      <c r="Q168" s="6">
        <v>94112555455</v>
      </c>
      <c r="R168" s="6">
        <v>94112556611</v>
      </c>
      <c r="S168" s="6" t="s">
        <v>4279</v>
      </c>
      <c r="T168" s="6" t="s">
        <v>4280</v>
      </c>
      <c r="U168" s="6" t="s">
        <v>4281</v>
      </c>
      <c r="V168" s="6" t="s">
        <v>66</v>
      </c>
      <c r="W168" s="6" t="s">
        <v>19</v>
      </c>
      <c r="X168" s="6" t="s">
        <v>4282</v>
      </c>
      <c r="Y168" s="6" t="s">
        <v>4283</v>
      </c>
      <c r="Z168" s="6">
        <v>94772376855</v>
      </c>
      <c r="AA168" s="6">
        <v>94112556611</v>
      </c>
      <c r="AB168" s="6" t="s">
        <v>4284</v>
      </c>
      <c r="AC168" s="6" t="s">
        <v>4285</v>
      </c>
      <c r="AD168" s="6" t="s">
        <v>4286</v>
      </c>
      <c r="AE168" s="6" t="s">
        <v>4287</v>
      </c>
      <c r="AF168" s="6" t="s">
        <v>26</v>
      </c>
      <c r="AG168" s="6" t="s">
        <v>27</v>
      </c>
    </row>
    <row r="169" spans="1:33" s="57" customFormat="1">
      <c r="A169" s="13">
        <f t="shared" si="8"/>
        <v>80</v>
      </c>
      <c r="B169" s="5" t="s">
        <v>73</v>
      </c>
      <c r="C169" s="6" t="s">
        <v>5859</v>
      </c>
      <c r="D169" s="6" t="s">
        <v>5860</v>
      </c>
      <c r="E169" s="6" t="s">
        <v>3</v>
      </c>
      <c r="F169" s="6" t="s">
        <v>139</v>
      </c>
      <c r="G169" s="6" t="s">
        <v>244</v>
      </c>
      <c r="H169" s="6" t="s">
        <v>5861</v>
      </c>
      <c r="I169" s="6" t="s">
        <v>715</v>
      </c>
      <c r="J169" s="6" t="s">
        <v>5862</v>
      </c>
      <c r="K169" s="6" t="s">
        <v>5863</v>
      </c>
      <c r="L169" s="6" t="s">
        <v>5864</v>
      </c>
      <c r="M169" s="6" t="s">
        <v>5865</v>
      </c>
      <c r="N169" s="6" t="s">
        <v>5866</v>
      </c>
      <c r="O169" s="7" t="s">
        <v>5867</v>
      </c>
      <c r="P169" s="6" t="s">
        <v>5868</v>
      </c>
      <c r="Q169" s="6">
        <v>918025440134</v>
      </c>
      <c r="R169" s="6">
        <v>918041616447</v>
      </c>
      <c r="S169" s="6" t="s">
        <v>5869</v>
      </c>
      <c r="T169" s="6" t="s">
        <v>5865</v>
      </c>
      <c r="U169" s="6" t="s">
        <v>5870</v>
      </c>
      <c r="V169" s="6" t="s">
        <v>18</v>
      </c>
      <c r="W169" s="6" t="s">
        <v>19</v>
      </c>
      <c r="X169" s="6" t="s">
        <v>5871</v>
      </c>
      <c r="Y169" s="6" t="s">
        <v>5872</v>
      </c>
      <c r="Z169" s="6" t="s">
        <v>5873</v>
      </c>
      <c r="AA169" s="6" t="s">
        <v>5874</v>
      </c>
      <c r="AB169" s="6" t="s">
        <v>5875</v>
      </c>
      <c r="AC169" s="6" t="s">
        <v>5876</v>
      </c>
      <c r="AD169" s="38"/>
      <c r="AE169" s="38" t="s">
        <v>5877</v>
      </c>
      <c r="AF169" s="38" t="s">
        <v>5875</v>
      </c>
      <c r="AG169" s="38" t="s">
        <v>26</v>
      </c>
    </row>
    <row r="170" spans="1:33" s="57" customFormat="1">
      <c r="A170" s="13">
        <f t="shared" si="8"/>
        <v>81</v>
      </c>
      <c r="B170" s="5" t="s">
        <v>73</v>
      </c>
      <c r="C170" s="6" t="s">
        <v>1075</v>
      </c>
      <c r="D170" s="6" t="s">
        <v>1076</v>
      </c>
      <c r="E170" s="6" t="s">
        <v>51</v>
      </c>
      <c r="F170" s="6" t="s">
        <v>222</v>
      </c>
      <c r="G170" s="6" t="s">
        <v>5</v>
      </c>
      <c r="H170" s="6" t="s">
        <v>1077</v>
      </c>
      <c r="I170" s="6" t="s">
        <v>7</v>
      </c>
      <c r="J170" s="6" t="s">
        <v>601</v>
      </c>
      <c r="K170" s="6" t="s">
        <v>1078</v>
      </c>
      <c r="L170" s="6" t="s">
        <v>1079</v>
      </c>
      <c r="M170" s="6" t="s">
        <v>1080</v>
      </c>
      <c r="N170" s="6" t="s">
        <v>1081</v>
      </c>
      <c r="O170" s="7" t="s">
        <v>1082</v>
      </c>
      <c r="P170" s="6" t="s">
        <v>1083</v>
      </c>
      <c r="Q170" s="6" t="s">
        <v>1084</v>
      </c>
      <c r="R170" s="6" t="s">
        <v>1085</v>
      </c>
      <c r="S170" s="6" t="s">
        <v>1086</v>
      </c>
      <c r="T170" s="6" t="s">
        <v>1087</v>
      </c>
      <c r="U170" s="6" t="s">
        <v>1088</v>
      </c>
      <c r="V170" s="6" t="s">
        <v>18</v>
      </c>
      <c r="W170" s="6" t="s">
        <v>19</v>
      </c>
      <c r="X170" s="6" t="s">
        <v>1089</v>
      </c>
      <c r="Y170" s="6" t="s">
        <v>1090</v>
      </c>
      <c r="Z170" s="6">
        <v>85512793489</v>
      </c>
      <c r="AA170" s="6">
        <v>85523994063</v>
      </c>
      <c r="AB170" s="6" t="s">
        <v>1091</v>
      </c>
      <c r="AC170" s="6" t="s">
        <v>1092</v>
      </c>
      <c r="AD170" s="6" t="s">
        <v>1093</v>
      </c>
      <c r="AE170" s="6" t="s">
        <v>1094</v>
      </c>
      <c r="AF170" s="6" t="s">
        <v>26</v>
      </c>
      <c r="AG170" s="6" t="s">
        <v>27</v>
      </c>
    </row>
    <row r="171" spans="1:33" s="57" customFormat="1">
      <c r="A171" s="13">
        <f t="shared" si="8"/>
        <v>82</v>
      </c>
      <c r="B171" s="5" t="s">
        <v>73</v>
      </c>
      <c r="C171" s="6" t="s">
        <v>2796</v>
      </c>
      <c r="D171" s="6" t="s">
        <v>2797</v>
      </c>
      <c r="E171" s="6" t="s">
        <v>1590</v>
      </c>
      <c r="F171" s="6" t="s">
        <v>2798</v>
      </c>
      <c r="G171" s="6" t="s">
        <v>283</v>
      </c>
      <c r="H171" s="6" t="s">
        <v>2799</v>
      </c>
      <c r="I171" s="6" t="s">
        <v>266</v>
      </c>
      <c r="J171" s="6" t="s">
        <v>448</v>
      </c>
      <c r="K171" s="6" t="s">
        <v>2800</v>
      </c>
      <c r="L171" s="6" t="s">
        <v>2801</v>
      </c>
      <c r="M171" s="6" t="s">
        <v>2802</v>
      </c>
      <c r="N171" s="6" t="s">
        <v>2803</v>
      </c>
      <c r="O171" s="7" t="s">
        <v>2804</v>
      </c>
      <c r="P171" s="6" t="s">
        <v>2805</v>
      </c>
      <c r="Q171" s="6">
        <f>60-4-2266728</f>
        <v>-2266672</v>
      </c>
      <c r="R171" s="6">
        <f>60-4-2266728</f>
        <v>-2266672</v>
      </c>
      <c r="S171" s="6" t="s">
        <v>2806</v>
      </c>
      <c r="T171" s="6" t="s">
        <v>2807</v>
      </c>
      <c r="U171" s="6" t="s">
        <v>2808</v>
      </c>
      <c r="V171" s="6" t="s">
        <v>66</v>
      </c>
      <c r="W171" s="6" t="s">
        <v>19</v>
      </c>
      <c r="X171" s="6" t="s">
        <v>2809</v>
      </c>
      <c r="Y171" s="6" t="s">
        <v>2810</v>
      </c>
      <c r="Z171" s="6">
        <f>91-11-40521773</f>
        <v>-40521693</v>
      </c>
      <c r="AA171" s="6">
        <f>91-11-40521773</f>
        <v>-40521693</v>
      </c>
      <c r="AB171" s="6" t="s">
        <v>2811</v>
      </c>
      <c r="AC171" s="6" t="s">
        <v>2812</v>
      </c>
      <c r="AD171" s="6" t="s">
        <v>2813</v>
      </c>
      <c r="AE171" s="6" t="s">
        <v>2814</v>
      </c>
      <c r="AF171" s="6" t="s">
        <v>26</v>
      </c>
      <c r="AG171" s="6" t="s">
        <v>27</v>
      </c>
    </row>
    <row r="172" spans="1:33" s="57" customFormat="1">
      <c r="A172" s="13">
        <f t="shared" si="8"/>
        <v>83</v>
      </c>
      <c r="B172" s="5" t="s">
        <v>73</v>
      </c>
      <c r="C172" s="6" t="s">
        <v>599</v>
      </c>
      <c r="D172" s="6" t="s">
        <v>599</v>
      </c>
      <c r="E172" s="6" t="s">
        <v>3</v>
      </c>
      <c r="F172" s="6" t="s">
        <v>139</v>
      </c>
      <c r="G172" s="6" t="s">
        <v>117</v>
      </c>
      <c r="H172" s="6" t="s">
        <v>600</v>
      </c>
      <c r="I172" s="6" t="s">
        <v>7</v>
      </c>
      <c r="J172" s="6" t="s">
        <v>601</v>
      </c>
      <c r="K172" s="6" t="s">
        <v>602</v>
      </c>
      <c r="L172" s="6" t="s">
        <v>603</v>
      </c>
      <c r="M172" s="6" t="s">
        <v>604</v>
      </c>
      <c r="N172" s="6" t="s">
        <v>605</v>
      </c>
      <c r="O172" s="7" t="s">
        <v>606</v>
      </c>
      <c r="P172" s="6" t="s">
        <v>607</v>
      </c>
      <c r="Q172" s="6">
        <v>916742475656</v>
      </c>
      <c r="R172" s="6">
        <v>916742475656</v>
      </c>
      <c r="S172" s="6" t="s">
        <v>608</v>
      </c>
      <c r="T172" s="6" t="s">
        <v>609</v>
      </c>
      <c r="U172" s="6" t="s">
        <v>610</v>
      </c>
      <c r="V172" s="6" t="s">
        <v>18</v>
      </c>
      <c r="W172" s="6" t="s">
        <v>19</v>
      </c>
      <c r="X172" s="6" t="s">
        <v>611</v>
      </c>
      <c r="Y172" s="6" t="s">
        <v>607</v>
      </c>
      <c r="Z172" s="6">
        <v>91437110892</v>
      </c>
      <c r="AA172" s="6">
        <v>916742475656</v>
      </c>
      <c r="AB172" s="6" t="s">
        <v>612</v>
      </c>
      <c r="AC172" s="6" t="s">
        <v>613</v>
      </c>
      <c r="AD172" s="6" t="s">
        <v>614</v>
      </c>
      <c r="AE172" s="6" t="s">
        <v>615</v>
      </c>
      <c r="AF172" s="6" t="s">
        <v>26</v>
      </c>
      <c r="AG172" s="6" t="s">
        <v>27</v>
      </c>
    </row>
    <row r="173" spans="1:33" s="57" customFormat="1">
      <c r="A173" s="13">
        <f t="shared" si="8"/>
        <v>84</v>
      </c>
      <c r="B173" s="5" t="s">
        <v>73</v>
      </c>
      <c r="C173" s="6" t="s">
        <v>3601</v>
      </c>
      <c r="D173" s="6" t="s">
        <v>3602</v>
      </c>
      <c r="E173" s="6" t="s">
        <v>618</v>
      </c>
      <c r="F173" s="6" t="s">
        <v>2432</v>
      </c>
      <c r="G173" s="6" t="s">
        <v>5</v>
      </c>
      <c r="H173" s="6" t="s">
        <v>3603</v>
      </c>
      <c r="I173" s="6" t="s">
        <v>7</v>
      </c>
      <c r="J173" s="6" t="s">
        <v>3604</v>
      </c>
      <c r="K173" s="6" t="s">
        <v>3605</v>
      </c>
      <c r="L173" s="6" t="s">
        <v>3606</v>
      </c>
      <c r="M173" s="6" t="s">
        <v>3607</v>
      </c>
      <c r="N173" s="6" t="s">
        <v>3608</v>
      </c>
      <c r="O173" s="6" t="s">
        <v>3609</v>
      </c>
      <c r="P173" s="6" t="s">
        <v>3610</v>
      </c>
      <c r="Q173" s="6">
        <f>81-3-3834-6902</f>
        <v>-10658</v>
      </c>
      <c r="R173" s="6">
        <f>81-3-3834-6903</f>
        <v>-10659</v>
      </c>
      <c r="S173" s="6" t="s">
        <v>3611</v>
      </c>
      <c r="T173" s="6" t="s">
        <v>3612</v>
      </c>
      <c r="U173" s="6" t="s">
        <v>3613</v>
      </c>
      <c r="V173" s="6" t="s">
        <v>18</v>
      </c>
      <c r="W173" s="6" t="s">
        <v>19</v>
      </c>
      <c r="X173" s="6" t="s">
        <v>3614</v>
      </c>
      <c r="Y173" s="6" t="s">
        <v>3610</v>
      </c>
      <c r="Z173" s="6">
        <f>81-3-3834-6902</f>
        <v>-10658</v>
      </c>
      <c r="AA173" s="6">
        <f>81-3-3834-6903</f>
        <v>-10659</v>
      </c>
      <c r="AB173" s="6" t="s">
        <v>3615</v>
      </c>
      <c r="AC173" s="6" t="s">
        <v>3616</v>
      </c>
      <c r="AD173" s="6" t="s">
        <v>3617</v>
      </c>
      <c r="AE173" s="6" t="s">
        <v>3618</v>
      </c>
      <c r="AF173" s="6" t="s">
        <v>135</v>
      </c>
      <c r="AG173" s="6" t="s">
        <v>27</v>
      </c>
    </row>
    <row r="174" spans="1:33" s="57" customFormat="1">
      <c r="A174" s="13">
        <f t="shared" si="8"/>
        <v>85</v>
      </c>
      <c r="B174" s="5" t="s">
        <v>73</v>
      </c>
      <c r="C174" s="6" t="s">
        <v>746</v>
      </c>
      <c r="D174" s="6" t="s">
        <v>747</v>
      </c>
      <c r="E174" s="6" t="s">
        <v>51</v>
      </c>
      <c r="F174" s="6" t="s">
        <v>52</v>
      </c>
      <c r="G174" s="6" t="s">
        <v>283</v>
      </c>
      <c r="H174" s="6" t="s">
        <v>748</v>
      </c>
      <c r="I174" s="6" t="s">
        <v>266</v>
      </c>
      <c r="J174" s="6" t="s">
        <v>33</v>
      </c>
      <c r="K174" s="6" t="s">
        <v>749</v>
      </c>
      <c r="L174" s="6" t="s">
        <v>750</v>
      </c>
      <c r="M174" s="6" t="s">
        <v>751</v>
      </c>
      <c r="N174" s="6" t="s">
        <v>752</v>
      </c>
      <c r="O174" s="7" t="s">
        <v>753</v>
      </c>
      <c r="P174" s="6" t="s">
        <v>754</v>
      </c>
      <c r="Q174" s="6" t="s">
        <v>755</v>
      </c>
      <c r="R174" s="6" t="s">
        <v>756</v>
      </c>
      <c r="S174" s="6" t="s">
        <v>757</v>
      </c>
      <c r="T174" s="6" t="s">
        <v>758</v>
      </c>
      <c r="U174" s="6" t="s">
        <v>759</v>
      </c>
      <c r="V174" s="6" t="s">
        <v>18</v>
      </c>
      <c r="W174" s="6" t="s">
        <v>19</v>
      </c>
      <c r="X174" s="6" t="s">
        <v>760</v>
      </c>
      <c r="Y174" s="6" t="s">
        <v>761</v>
      </c>
      <c r="Z174" s="6">
        <v>66949799915</v>
      </c>
      <c r="AA174" s="6">
        <v>6653248413</v>
      </c>
      <c r="AB174" s="6" t="s">
        <v>762</v>
      </c>
      <c r="AC174" s="6" t="s">
        <v>749</v>
      </c>
      <c r="AD174" s="6" t="s">
        <v>763</v>
      </c>
      <c r="AE174" s="6" t="s">
        <v>764</v>
      </c>
      <c r="AF174" s="6" t="s">
        <v>26</v>
      </c>
      <c r="AG174" s="6" t="s">
        <v>27</v>
      </c>
    </row>
    <row r="175" spans="1:33" s="57" customFormat="1">
      <c r="A175" s="13">
        <f t="shared" si="8"/>
        <v>86</v>
      </c>
      <c r="B175" s="5" t="s">
        <v>73</v>
      </c>
      <c r="C175" s="6" t="s">
        <v>3414</v>
      </c>
      <c r="D175" s="6" t="s">
        <v>3415</v>
      </c>
      <c r="E175" s="6" t="s">
        <v>3</v>
      </c>
      <c r="F175" s="6" t="s">
        <v>139</v>
      </c>
      <c r="G175" s="6" t="s">
        <v>5</v>
      </c>
      <c r="H175" s="6" t="s">
        <v>3416</v>
      </c>
      <c r="I175" s="6" t="s">
        <v>7</v>
      </c>
      <c r="J175" s="6" t="s">
        <v>33</v>
      </c>
      <c r="K175" s="6" t="s">
        <v>3417</v>
      </c>
      <c r="L175" s="6" t="s">
        <v>3418</v>
      </c>
      <c r="M175" s="6" t="s">
        <v>3419</v>
      </c>
      <c r="N175" s="6" t="s">
        <v>3420</v>
      </c>
      <c r="O175" s="7" t="s">
        <v>3421</v>
      </c>
      <c r="P175" s="6" t="s">
        <v>3422</v>
      </c>
      <c r="Q175" s="6">
        <v>917252234754</v>
      </c>
      <c r="R175" s="6">
        <v>917252234754</v>
      </c>
      <c r="S175" s="6" t="s">
        <v>3423</v>
      </c>
      <c r="T175" s="6" t="s">
        <v>3424</v>
      </c>
      <c r="U175" s="6" t="s">
        <v>3425</v>
      </c>
      <c r="V175" s="6" t="s">
        <v>18</v>
      </c>
      <c r="W175" s="6" t="s">
        <v>19</v>
      </c>
      <c r="X175" s="6" t="s">
        <v>3420</v>
      </c>
      <c r="Y175" s="6" t="s">
        <v>3426</v>
      </c>
      <c r="Z175" s="6">
        <v>919325044140</v>
      </c>
      <c r="AA175" s="6">
        <v>917252234754</v>
      </c>
      <c r="AB175" s="6" t="s">
        <v>3427</v>
      </c>
      <c r="AC175" s="6" t="s">
        <v>3428</v>
      </c>
      <c r="AD175" s="6" t="s">
        <v>3429</v>
      </c>
      <c r="AE175" s="6" t="s">
        <v>3430</v>
      </c>
      <c r="AF175" s="6" t="s">
        <v>26</v>
      </c>
      <c r="AG175" s="6" t="s">
        <v>27</v>
      </c>
    </row>
    <row r="176" spans="1:33" s="57" customFormat="1">
      <c r="A176" s="13">
        <f t="shared" si="8"/>
        <v>87</v>
      </c>
      <c r="B176" s="5" t="s">
        <v>73</v>
      </c>
      <c r="C176" s="6" t="s">
        <v>4201</v>
      </c>
      <c r="D176" s="6" t="s">
        <v>4202</v>
      </c>
      <c r="E176" s="6" t="s">
        <v>618</v>
      </c>
      <c r="F176" s="6" t="s">
        <v>4031</v>
      </c>
      <c r="G176" s="6" t="s">
        <v>5</v>
      </c>
      <c r="H176" s="6" t="s">
        <v>4203</v>
      </c>
      <c r="I176" s="6" t="s">
        <v>7</v>
      </c>
      <c r="J176" s="6" t="s">
        <v>448</v>
      </c>
      <c r="K176" s="6" t="s">
        <v>4204</v>
      </c>
      <c r="L176" s="6" t="s">
        <v>4205</v>
      </c>
      <c r="M176" s="6" t="s">
        <v>4206</v>
      </c>
      <c r="N176" s="6" t="s">
        <v>4207</v>
      </c>
      <c r="O176" s="7" t="s">
        <v>4208</v>
      </c>
      <c r="P176" s="6" t="s">
        <v>4209</v>
      </c>
      <c r="Q176" s="6" t="s">
        <v>4210</v>
      </c>
      <c r="R176" s="6" t="s">
        <v>4211</v>
      </c>
      <c r="S176" s="6" t="s">
        <v>4212</v>
      </c>
      <c r="T176" s="6" t="s">
        <v>4213</v>
      </c>
      <c r="U176" s="6" t="s">
        <v>4214</v>
      </c>
      <c r="V176" s="6" t="s">
        <v>66</v>
      </c>
      <c r="W176" s="6" t="s">
        <v>193</v>
      </c>
      <c r="X176" s="6" t="s">
        <v>4207</v>
      </c>
      <c r="Y176" s="6" t="s">
        <v>4215</v>
      </c>
      <c r="Z176" s="6" t="s">
        <v>4216</v>
      </c>
      <c r="AA176" s="6" t="s">
        <v>4211</v>
      </c>
      <c r="AB176" s="6" t="s">
        <v>4217</v>
      </c>
      <c r="AC176" s="6" t="s">
        <v>4218</v>
      </c>
      <c r="AD176" s="6" t="s">
        <v>4219</v>
      </c>
      <c r="AE176" s="6" t="s">
        <v>4220</v>
      </c>
      <c r="AF176" s="6" t="s">
        <v>26</v>
      </c>
      <c r="AG176" s="6" t="s">
        <v>27</v>
      </c>
    </row>
    <row r="177" spans="1:34" s="57" customFormat="1">
      <c r="A177" s="13">
        <f t="shared" si="8"/>
        <v>88</v>
      </c>
      <c r="B177" s="5" t="s">
        <v>73</v>
      </c>
      <c r="C177" s="6" t="s">
        <v>1184</v>
      </c>
      <c r="D177" s="6" t="s">
        <v>1185</v>
      </c>
      <c r="E177" s="6" t="s">
        <v>3</v>
      </c>
      <c r="F177" s="6" t="s">
        <v>139</v>
      </c>
      <c r="G177" s="6" t="s">
        <v>5</v>
      </c>
      <c r="H177" s="6" t="s">
        <v>1186</v>
      </c>
      <c r="I177" s="6" t="s">
        <v>7</v>
      </c>
      <c r="J177" s="6" t="s">
        <v>448</v>
      </c>
      <c r="K177" s="6" t="s">
        <v>1187</v>
      </c>
      <c r="L177" s="6" t="s">
        <v>1188</v>
      </c>
      <c r="M177" s="6" t="s">
        <v>1189</v>
      </c>
      <c r="N177" s="6" t="s">
        <v>1190</v>
      </c>
      <c r="O177" s="7" t="s">
        <v>1191</v>
      </c>
      <c r="P177" s="6" t="s">
        <v>1192</v>
      </c>
      <c r="Q177" s="6" t="s">
        <v>1193</v>
      </c>
      <c r="R177" s="6" t="s">
        <v>1194</v>
      </c>
      <c r="S177" s="6" t="s">
        <v>1195</v>
      </c>
      <c r="T177" s="6" t="s">
        <v>1196</v>
      </c>
      <c r="U177" s="6" t="s">
        <v>1197</v>
      </c>
      <c r="V177" s="6" t="s">
        <v>18</v>
      </c>
      <c r="W177" s="6" t="s">
        <v>19</v>
      </c>
      <c r="X177" s="6" t="s">
        <v>1198</v>
      </c>
      <c r="Y177" s="6" t="s">
        <v>1199</v>
      </c>
      <c r="Z177" s="6" t="s">
        <v>1193</v>
      </c>
      <c r="AA177" s="6" t="s">
        <v>1194</v>
      </c>
      <c r="AB177" s="6" t="s">
        <v>1200</v>
      </c>
      <c r="AC177" s="6" t="s">
        <v>1201</v>
      </c>
      <c r="AD177" s="6" t="s">
        <v>1202</v>
      </c>
      <c r="AE177" s="6" t="s">
        <v>1203</v>
      </c>
      <c r="AF177" s="6" t="s">
        <v>26</v>
      </c>
      <c r="AG177" s="6" t="s">
        <v>27</v>
      </c>
    </row>
    <row r="178" spans="1:34" s="57" customFormat="1">
      <c r="A178" s="13">
        <f t="shared" si="8"/>
        <v>89</v>
      </c>
      <c r="B178" s="14" t="s">
        <v>73</v>
      </c>
      <c r="C178" s="34" t="s">
        <v>1943</v>
      </c>
      <c r="D178" s="34" t="s">
        <v>1944</v>
      </c>
      <c r="E178" s="6" t="s">
        <v>3</v>
      </c>
      <c r="F178" s="34" t="s">
        <v>31</v>
      </c>
      <c r="G178" s="34" t="s">
        <v>117</v>
      </c>
      <c r="H178" s="34" t="s">
        <v>1945</v>
      </c>
      <c r="I178" s="34" t="s">
        <v>246</v>
      </c>
      <c r="J178" s="34" t="s">
        <v>448</v>
      </c>
      <c r="K178" s="34" t="s">
        <v>1946</v>
      </c>
      <c r="L178" s="34" t="s">
        <v>1947</v>
      </c>
      <c r="M178" s="34" t="s">
        <v>1948</v>
      </c>
      <c r="N178" s="34" t="s">
        <v>1949</v>
      </c>
      <c r="O178" s="35" t="s">
        <v>1950</v>
      </c>
      <c r="P178" s="34" t="s">
        <v>1951</v>
      </c>
      <c r="Q178" s="34" t="s">
        <v>1952</v>
      </c>
      <c r="R178" s="34" t="s">
        <v>1953</v>
      </c>
      <c r="S178" s="34" t="s">
        <v>1954</v>
      </c>
      <c r="T178" s="34" t="s">
        <v>1955</v>
      </c>
      <c r="U178" s="34" t="s">
        <v>1956</v>
      </c>
      <c r="V178" s="34" t="s">
        <v>18</v>
      </c>
      <c r="W178" s="34" t="s">
        <v>19</v>
      </c>
      <c r="X178" s="34" t="s">
        <v>1957</v>
      </c>
      <c r="Y178" s="34" t="s">
        <v>1958</v>
      </c>
      <c r="Z178" s="34" t="s">
        <v>1959</v>
      </c>
      <c r="AA178" s="34" t="s">
        <v>1953</v>
      </c>
      <c r="AB178" s="34" t="s">
        <v>1960</v>
      </c>
      <c r="AC178" s="34" t="s">
        <v>1961</v>
      </c>
      <c r="AD178" s="34" t="s">
        <v>1962</v>
      </c>
      <c r="AE178" s="34" t="s">
        <v>1963</v>
      </c>
      <c r="AF178" s="34" t="s">
        <v>135</v>
      </c>
      <c r="AG178" s="34" t="s">
        <v>27</v>
      </c>
    </row>
    <row r="179" spans="1:34" s="57" customFormat="1">
      <c r="A179" s="13">
        <f t="shared" si="8"/>
        <v>90</v>
      </c>
      <c r="B179" s="5" t="s">
        <v>73</v>
      </c>
      <c r="C179" s="6" t="s">
        <v>3550</v>
      </c>
      <c r="D179" s="6" t="s">
        <v>3551</v>
      </c>
      <c r="E179" s="6" t="s">
        <v>867</v>
      </c>
      <c r="F179" s="6" t="s">
        <v>3552</v>
      </c>
      <c r="G179" s="6" t="s">
        <v>283</v>
      </c>
      <c r="H179" s="6" t="s">
        <v>113</v>
      </c>
      <c r="I179" s="6" t="s">
        <v>266</v>
      </c>
      <c r="J179" s="6" t="s">
        <v>448</v>
      </c>
      <c r="K179" s="6" t="s">
        <v>3553</v>
      </c>
      <c r="L179" s="6" t="s">
        <v>3554</v>
      </c>
      <c r="M179" s="6" t="s">
        <v>3555</v>
      </c>
      <c r="N179" s="6" t="s">
        <v>3556</v>
      </c>
      <c r="O179" s="7" t="s">
        <v>492</v>
      </c>
      <c r="P179" s="6" t="s">
        <v>3557</v>
      </c>
      <c r="Q179" s="6">
        <v>6754221927</v>
      </c>
      <c r="R179" s="6">
        <v>6754221926</v>
      </c>
      <c r="S179" s="6" t="s">
        <v>3558</v>
      </c>
      <c r="T179" s="6" t="s">
        <v>3559</v>
      </c>
      <c r="U179" s="6" t="s">
        <v>3560</v>
      </c>
      <c r="V179" s="6" t="s">
        <v>66</v>
      </c>
      <c r="W179" s="6" t="s">
        <v>19</v>
      </c>
      <c r="X179" s="6" t="s">
        <v>3561</v>
      </c>
      <c r="Y179" s="6" t="s">
        <v>3562</v>
      </c>
      <c r="Z179" s="6">
        <v>67572228974</v>
      </c>
      <c r="AA179" s="6">
        <v>6754221926</v>
      </c>
      <c r="AB179" s="6" t="s">
        <v>3563</v>
      </c>
      <c r="AC179" s="6" t="s">
        <v>3564</v>
      </c>
      <c r="AD179" s="6" t="s">
        <v>133</v>
      </c>
      <c r="AE179" s="6" t="s">
        <v>3565</v>
      </c>
      <c r="AF179" s="6" t="s">
        <v>26</v>
      </c>
      <c r="AG179" s="6" t="s">
        <v>27</v>
      </c>
    </row>
    <row r="180" spans="1:34" s="57" customFormat="1">
      <c r="A180" s="30">
        <f t="shared" si="8"/>
        <v>91</v>
      </c>
      <c r="B180" s="31" t="s">
        <v>73</v>
      </c>
      <c r="C180" s="40" t="s">
        <v>1667</v>
      </c>
      <c r="D180" s="40" t="s">
        <v>1668</v>
      </c>
      <c r="E180" s="40" t="s">
        <v>3</v>
      </c>
      <c r="F180" s="40" t="s">
        <v>139</v>
      </c>
      <c r="G180" s="40" t="s">
        <v>335</v>
      </c>
      <c r="H180" s="40" t="s">
        <v>1669</v>
      </c>
      <c r="I180" s="40" t="s">
        <v>7</v>
      </c>
      <c r="J180" s="40" t="s">
        <v>33</v>
      </c>
      <c r="K180" s="40" t="s">
        <v>1670</v>
      </c>
      <c r="L180" s="40" t="s">
        <v>1671</v>
      </c>
      <c r="M180" s="40" t="s">
        <v>1672</v>
      </c>
      <c r="N180" s="40" t="s">
        <v>1673</v>
      </c>
      <c r="O180" s="41" t="s">
        <v>1674</v>
      </c>
      <c r="P180" s="40" t="s">
        <v>1675</v>
      </c>
      <c r="Q180" s="40">
        <f>91-11-46082371/73/74</f>
        <v>-8450.6129211403186</v>
      </c>
      <c r="R180" s="40">
        <f>91-11-46082372</f>
        <v>-46082292</v>
      </c>
      <c r="S180" s="40" t="s">
        <v>1676</v>
      </c>
      <c r="T180" s="40" t="s">
        <v>1677</v>
      </c>
      <c r="U180" s="40" t="s">
        <v>1678</v>
      </c>
      <c r="V180" s="40" t="s">
        <v>18</v>
      </c>
      <c r="W180" s="40" t="s">
        <v>19</v>
      </c>
      <c r="X180" s="40" t="s">
        <v>1673</v>
      </c>
      <c r="Y180" s="40" t="s">
        <v>1679</v>
      </c>
      <c r="Z180" s="40">
        <v>918447459549</v>
      </c>
      <c r="AA180" s="40">
        <f>91-11-46082372</f>
        <v>-46082292</v>
      </c>
      <c r="AB180" s="40" t="s">
        <v>1680</v>
      </c>
      <c r="AC180" s="40" t="s">
        <v>1681</v>
      </c>
      <c r="AD180" s="40" t="s">
        <v>1682</v>
      </c>
      <c r="AE180" s="40" t="s">
        <v>1683</v>
      </c>
      <c r="AF180" s="40" t="s">
        <v>135</v>
      </c>
      <c r="AG180" s="40" t="s">
        <v>27</v>
      </c>
    </row>
    <row r="181" spans="1:34" s="2" customFormat="1">
      <c r="A181" s="13">
        <f t="shared" si="8"/>
        <v>92</v>
      </c>
      <c r="B181" s="5" t="s">
        <v>73</v>
      </c>
      <c r="C181" s="38" t="s">
        <v>6587</v>
      </c>
      <c r="D181" s="38" t="s">
        <v>6588</v>
      </c>
      <c r="E181" s="38" t="s">
        <v>51</v>
      </c>
      <c r="F181" s="38" t="s">
        <v>1651</v>
      </c>
      <c r="G181" s="38" t="s">
        <v>5</v>
      </c>
      <c r="H181" s="38" t="s">
        <v>6589</v>
      </c>
      <c r="I181" s="38" t="s">
        <v>7</v>
      </c>
      <c r="J181" s="38" t="s">
        <v>33</v>
      </c>
      <c r="K181" s="38" t="s">
        <v>6590</v>
      </c>
      <c r="L181" s="38" t="s">
        <v>6591</v>
      </c>
      <c r="M181" s="38" t="s">
        <v>6592</v>
      </c>
      <c r="N181" s="38" t="s">
        <v>6593</v>
      </c>
      <c r="O181" s="106" t="s">
        <v>6594</v>
      </c>
      <c r="P181" s="38" t="s">
        <v>6595</v>
      </c>
      <c r="Q181" s="6" t="s">
        <v>6596</v>
      </c>
      <c r="R181" s="6" t="s">
        <v>6597</v>
      </c>
      <c r="S181" s="38" t="s">
        <v>6598</v>
      </c>
      <c r="T181" s="38" t="s">
        <v>6599</v>
      </c>
      <c r="U181" s="38" t="s">
        <v>6600</v>
      </c>
      <c r="V181" s="38" t="s">
        <v>18</v>
      </c>
      <c r="W181" s="38" t="s">
        <v>19</v>
      </c>
      <c r="X181" s="38" t="s">
        <v>6601</v>
      </c>
      <c r="Y181" s="38" t="s">
        <v>6595</v>
      </c>
      <c r="Z181" s="38" t="s">
        <v>6602</v>
      </c>
      <c r="AA181" s="38" t="s">
        <v>6603</v>
      </c>
      <c r="AB181" s="38" t="s">
        <v>6604</v>
      </c>
      <c r="AC181" s="38" t="s">
        <v>6590</v>
      </c>
      <c r="AD181" s="38" t="s">
        <v>6605</v>
      </c>
      <c r="AE181" s="38" t="s">
        <v>6606</v>
      </c>
      <c r="AF181" s="38" t="s">
        <v>135</v>
      </c>
      <c r="AG181" s="38" t="s">
        <v>27</v>
      </c>
    </row>
    <row r="182" spans="1:34" s="57" customFormat="1">
      <c r="A182" s="29">
        <f t="shared" si="8"/>
        <v>93</v>
      </c>
      <c r="B182" s="32" t="s">
        <v>73</v>
      </c>
      <c r="C182" s="42" t="s">
        <v>115</v>
      </c>
      <c r="D182" s="42" t="s">
        <v>116</v>
      </c>
      <c r="E182" s="42" t="s">
        <v>3</v>
      </c>
      <c r="F182" s="42" t="s">
        <v>4</v>
      </c>
      <c r="G182" s="42" t="s">
        <v>117</v>
      </c>
      <c r="H182" s="42" t="s">
        <v>118</v>
      </c>
      <c r="I182" s="42" t="s">
        <v>7</v>
      </c>
      <c r="J182" s="42" t="s">
        <v>8</v>
      </c>
      <c r="K182" s="42" t="s">
        <v>119</v>
      </c>
      <c r="L182" s="42" t="s">
        <v>120</v>
      </c>
      <c r="M182" s="42" t="s">
        <v>121</v>
      </c>
      <c r="N182" s="42" t="s">
        <v>122</v>
      </c>
      <c r="O182" s="42" t="s">
        <v>123</v>
      </c>
      <c r="P182" s="42" t="s">
        <v>124</v>
      </c>
      <c r="Q182" s="42" t="s">
        <v>125</v>
      </c>
      <c r="R182" s="42" t="s">
        <v>123</v>
      </c>
      <c r="S182" s="42" t="s">
        <v>126</v>
      </c>
      <c r="T182" s="42" t="s">
        <v>127</v>
      </c>
      <c r="U182" s="42" t="s">
        <v>128</v>
      </c>
      <c r="V182" s="42" t="s">
        <v>18</v>
      </c>
      <c r="W182" s="42" t="s">
        <v>19</v>
      </c>
      <c r="X182" s="42" t="s">
        <v>129</v>
      </c>
      <c r="Y182" s="42" t="s">
        <v>130</v>
      </c>
      <c r="Z182" s="42" t="s">
        <v>125</v>
      </c>
      <c r="AA182" s="42" t="s">
        <v>123</v>
      </c>
      <c r="AB182" s="42" t="s">
        <v>131</v>
      </c>
      <c r="AC182" s="42" t="s">
        <v>132</v>
      </c>
      <c r="AD182" s="42" t="s">
        <v>133</v>
      </c>
      <c r="AE182" s="42" t="s">
        <v>134</v>
      </c>
      <c r="AF182" s="42" t="s">
        <v>135</v>
      </c>
      <c r="AG182" s="42" t="s">
        <v>27</v>
      </c>
    </row>
    <row r="183" spans="1:34" s="57" customFormat="1">
      <c r="A183" s="13">
        <f t="shared" si="8"/>
        <v>94</v>
      </c>
      <c r="B183" s="5" t="s">
        <v>73</v>
      </c>
      <c r="C183" s="6" t="s">
        <v>3952</v>
      </c>
      <c r="D183" s="6" t="s">
        <v>3953</v>
      </c>
      <c r="E183" s="6" t="s">
        <v>1590</v>
      </c>
      <c r="F183" s="6" t="s">
        <v>52</v>
      </c>
      <c r="G183" s="6" t="s">
        <v>283</v>
      </c>
      <c r="H183" s="6" t="s">
        <v>3954</v>
      </c>
      <c r="I183" s="6" t="s">
        <v>266</v>
      </c>
      <c r="J183" s="6" t="s">
        <v>448</v>
      </c>
      <c r="K183" s="6" t="s">
        <v>3955</v>
      </c>
      <c r="L183" s="6" t="s">
        <v>3956</v>
      </c>
      <c r="M183" s="6" t="s">
        <v>3957</v>
      </c>
      <c r="N183" s="6" t="s">
        <v>3958</v>
      </c>
      <c r="O183" s="7" t="s">
        <v>3959</v>
      </c>
      <c r="P183" s="6" t="s">
        <v>3960</v>
      </c>
      <c r="Q183" s="6" t="s">
        <v>3961</v>
      </c>
      <c r="R183" s="6" t="s">
        <v>3962</v>
      </c>
      <c r="S183" s="6" t="s">
        <v>3963</v>
      </c>
      <c r="T183" s="6" t="s">
        <v>3963</v>
      </c>
      <c r="U183" s="6" t="s">
        <v>3964</v>
      </c>
      <c r="V183" s="6" t="s">
        <v>18</v>
      </c>
      <c r="W183" s="6" t="s">
        <v>19</v>
      </c>
      <c r="X183" s="6" t="s">
        <v>3965</v>
      </c>
      <c r="Y183" s="6" t="s">
        <v>3960</v>
      </c>
      <c r="Z183" s="6" t="s">
        <v>3961</v>
      </c>
      <c r="AA183" s="6" t="s">
        <v>3962</v>
      </c>
      <c r="AB183" s="6" t="s">
        <v>3966</v>
      </c>
      <c r="AC183" s="6" t="s">
        <v>3967</v>
      </c>
      <c r="AD183" s="6" t="s">
        <v>3968</v>
      </c>
      <c r="AE183" s="6" t="s">
        <v>3969</v>
      </c>
      <c r="AF183" s="6" t="s">
        <v>26</v>
      </c>
      <c r="AG183" s="6" t="s">
        <v>27</v>
      </c>
    </row>
    <row r="184" spans="1:34" s="57" customFormat="1" ht="15.75" thickBot="1">
      <c r="A184" s="13">
        <f t="shared" si="8"/>
        <v>95</v>
      </c>
      <c r="B184" s="5" t="s">
        <v>73</v>
      </c>
      <c r="C184" s="6" t="s">
        <v>921</v>
      </c>
      <c r="D184" s="6" t="s">
        <v>922</v>
      </c>
      <c r="E184" s="6" t="s">
        <v>618</v>
      </c>
      <c r="F184" s="6" t="s">
        <v>619</v>
      </c>
      <c r="G184" s="6" t="s">
        <v>5</v>
      </c>
      <c r="H184" s="6" t="s">
        <v>923</v>
      </c>
      <c r="I184" s="6" t="s">
        <v>266</v>
      </c>
      <c r="J184" s="6" t="s">
        <v>33</v>
      </c>
      <c r="K184" s="6" t="s">
        <v>205</v>
      </c>
      <c r="L184" s="6" t="s">
        <v>924</v>
      </c>
      <c r="M184" s="6" t="s">
        <v>925</v>
      </c>
      <c r="N184" s="6" t="s">
        <v>926</v>
      </c>
      <c r="O184" s="7" t="s">
        <v>927</v>
      </c>
      <c r="P184" s="6" t="s">
        <v>928</v>
      </c>
      <c r="Q184" s="6">
        <f>82-2-429-4044</f>
        <v>-4393</v>
      </c>
      <c r="R184" s="6">
        <f>82-2-472-9277</f>
        <v>-9669</v>
      </c>
      <c r="S184" s="6" t="s">
        <v>929</v>
      </c>
      <c r="T184" s="6" t="s">
        <v>930</v>
      </c>
      <c r="U184" s="6" t="s">
        <v>931</v>
      </c>
      <c r="V184" s="6" t="s">
        <v>18</v>
      </c>
      <c r="W184" s="6" t="s">
        <v>19</v>
      </c>
      <c r="X184" s="6" t="s">
        <v>932</v>
      </c>
      <c r="Y184" s="6" t="s">
        <v>933</v>
      </c>
      <c r="Z184" s="6">
        <f>82-2-429-4044</f>
        <v>-4393</v>
      </c>
      <c r="AA184" s="6">
        <f>82-2-472-9277</f>
        <v>-9669</v>
      </c>
      <c r="AB184" s="6" t="s">
        <v>934</v>
      </c>
      <c r="AC184" s="6" t="s">
        <v>935</v>
      </c>
      <c r="AD184" s="6" t="s">
        <v>936</v>
      </c>
      <c r="AE184" s="6" t="s">
        <v>937</v>
      </c>
      <c r="AF184" s="6" t="s">
        <v>26</v>
      </c>
      <c r="AG184" s="6" t="s">
        <v>27</v>
      </c>
    </row>
    <row r="185" spans="1:34" s="57" customFormat="1" ht="15.75" thickBot="1">
      <c r="A185" s="13">
        <f t="shared" si="8"/>
        <v>96</v>
      </c>
      <c r="B185" s="5" t="s">
        <v>73</v>
      </c>
      <c r="C185" s="98" t="s">
        <v>6741</v>
      </c>
      <c r="D185" s="38" t="s">
        <v>6742</v>
      </c>
      <c r="E185" s="38" t="s">
        <v>51</v>
      </c>
      <c r="F185" s="38" t="s">
        <v>4031</v>
      </c>
      <c r="G185" s="38" t="s">
        <v>5</v>
      </c>
      <c r="H185" s="38" t="s">
        <v>6743</v>
      </c>
      <c r="I185" s="38" t="s">
        <v>7</v>
      </c>
      <c r="J185" s="38" t="s">
        <v>448</v>
      </c>
      <c r="K185" s="38" t="s">
        <v>6744</v>
      </c>
      <c r="L185" s="38" t="s">
        <v>6745</v>
      </c>
      <c r="M185" s="38" t="s">
        <v>6746</v>
      </c>
      <c r="N185" s="38" t="s">
        <v>6747</v>
      </c>
      <c r="O185" s="106" t="s">
        <v>6748</v>
      </c>
      <c r="P185" s="38" t="s">
        <v>6749</v>
      </c>
      <c r="Q185" s="38" t="s">
        <v>6750</v>
      </c>
      <c r="R185" s="38" t="s">
        <v>6751</v>
      </c>
      <c r="S185" s="38" t="s">
        <v>6752</v>
      </c>
      <c r="T185" s="38" t="s">
        <v>262</v>
      </c>
      <c r="U185" s="38" t="s">
        <v>6753</v>
      </c>
      <c r="V185" s="38" t="s">
        <v>66</v>
      </c>
      <c r="W185" s="38" t="s">
        <v>19</v>
      </c>
      <c r="X185" s="38" t="s">
        <v>6754</v>
      </c>
      <c r="Y185" s="38" t="s">
        <v>6755</v>
      </c>
      <c r="Z185" s="6">
        <v>8615087077510</v>
      </c>
      <c r="AA185" s="6">
        <v>8687164154718</v>
      </c>
      <c r="AB185" s="38" t="s">
        <v>6756</v>
      </c>
      <c r="AC185" s="38" t="s">
        <v>6757</v>
      </c>
      <c r="AD185" s="38" t="s">
        <v>6758</v>
      </c>
      <c r="AE185" s="38" t="s">
        <v>6759</v>
      </c>
      <c r="AF185" s="38" t="s">
        <v>26</v>
      </c>
      <c r="AG185" s="38" t="s">
        <v>27</v>
      </c>
      <c r="AH185" s="107"/>
    </row>
    <row r="186" spans="1:34" s="78" customFormat="1" ht="21.75" thickBot="1">
      <c r="A186" s="129" t="s">
        <v>5938</v>
      </c>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row>
    <row r="187" spans="1:34" s="4" customFormat="1" ht="15.75" thickBot="1">
      <c r="A187" s="108">
        <v>1</v>
      </c>
      <c r="B187" s="82" t="s">
        <v>1146</v>
      </c>
      <c r="C187" s="6" t="s">
        <v>6800</v>
      </c>
      <c r="D187" s="6" t="s">
        <v>6801</v>
      </c>
      <c r="E187" s="6" t="s">
        <v>3</v>
      </c>
      <c r="F187" s="6" t="s">
        <v>95</v>
      </c>
      <c r="G187" s="6" t="s">
        <v>5</v>
      </c>
      <c r="H187" s="6" t="s">
        <v>6802</v>
      </c>
      <c r="I187" s="6" t="s">
        <v>7</v>
      </c>
      <c r="J187" s="6" t="s">
        <v>33</v>
      </c>
      <c r="K187" s="6" t="s">
        <v>6803</v>
      </c>
      <c r="L187" s="6" t="s">
        <v>6804</v>
      </c>
      <c r="M187" s="6" t="s">
        <v>6805</v>
      </c>
      <c r="N187" s="6" t="s">
        <v>6806</v>
      </c>
      <c r="O187" s="109" t="s">
        <v>6807</v>
      </c>
      <c r="P187" s="6" t="s">
        <v>6808</v>
      </c>
      <c r="Q187" s="6" t="s">
        <v>6809</v>
      </c>
      <c r="R187" s="6" t="s">
        <v>421</v>
      </c>
      <c r="S187" s="6" t="s">
        <v>6810</v>
      </c>
      <c r="T187" s="6" t="s">
        <v>6811</v>
      </c>
      <c r="U187" s="6" t="s">
        <v>6812</v>
      </c>
      <c r="V187" s="6" t="s">
        <v>18</v>
      </c>
      <c r="W187" s="6" t="s">
        <v>801</v>
      </c>
      <c r="X187" s="6" t="s">
        <v>6813</v>
      </c>
      <c r="Y187" s="6" t="s">
        <v>6808</v>
      </c>
      <c r="Z187" s="6" t="s">
        <v>6809</v>
      </c>
      <c r="AA187" s="6" t="s">
        <v>6809</v>
      </c>
      <c r="AB187" s="6" t="s">
        <v>6814</v>
      </c>
      <c r="AC187" s="6" t="s">
        <v>6815</v>
      </c>
      <c r="AD187" s="6" t="s">
        <v>6816</v>
      </c>
      <c r="AE187" s="6" t="s">
        <v>6817</v>
      </c>
      <c r="AF187" s="6" t="s">
        <v>26</v>
      </c>
      <c r="AG187" s="6" t="s">
        <v>27</v>
      </c>
      <c r="AH187" s="110"/>
    </row>
    <row r="188" spans="1:34" s="57" customFormat="1">
      <c r="A188" s="13">
        <f t="shared" ref="A188:A190" si="9">1+A187</f>
        <v>2</v>
      </c>
      <c r="B188" s="32" t="s">
        <v>1146</v>
      </c>
      <c r="C188" s="42" t="s">
        <v>1440</v>
      </c>
      <c r="D188" s="42" t="s">
        <v>1441</v>
      </c>
      <c r="E188" s="42" t="s">
        <v>1442</v>
      </c>
      <c r="F188" s="42" t="s">
        <v>243</v>
      </c>
      <c r="G188" s="42" t="s">
        <v>5</v>
      </c>
      <c r="H188" s="42" t="s">
        <v>1443</v>
      </c>
      <c r="I188" s="42" t="s">
        <v>7</v>
      </c>
      <c r="J188" s="42" t="s">
        <v>33</v>
      </c>
      <c r="K188" s="42" t="s">
        <v>1444</v>
      </c>
      <c r="L188" s="42" t="s">
        <v>1445</v>
      </c>
      <c r="M188" s="42" t="s">
        <v>1446</v>
      </c>
      <c r="N188" s="42" t="s">
        <v>1447</v>
      </c>
      <c r="O188" s="47" t="s">
        <v>1448</v>
      </c>
      <c r="P188" s="42" t="s">
        <v>1449</v>
      </c>
      <c r="Q188" s="42" t="s">
        <v>1450</v>
      </c>
      <c r="R188" s="42" t="s">
        <v>1451</v>
      </c>
      <c r="S188" s="42" t="s">
        <v>1452</v>
      </c>
      <c r="T188" s="42" t="s">
        <v>1453</v>
      </c>
      <c r="U188" s="42" t="s">
        <v>1454</v>
      </c>
      <c r="V188" s="42" t="s">
        <v>66</v>
      </c>
      <c r="W188" s="42" t="s">
        <v>193</v>
      </c>
      <c r="X188" s="42" t="s">
        <v>1455</v>
      </c>
      <c r="Y188" s="42" t="s">
        <v>1456</v>
      </c>
      <c r="Z188" s="42" t="s">
        <v>1457</v>
      </c>
      <c r="AA188" s="42" t="s">
        <v>205</v>
      </c>
      <c r="AB188" s="42" t="s">
        <v>1458</v>
      </c>
      <c r="AC188" s="42" t="s">
        <v>1459</v>
      </c>
      <c r="AD188" s="42" t="s">
        <v>1460</v>
      </c>
      <c r="AE188" s="42" t="s">
        <v>1461</v>
      </c>
      <c r="AF188" s="42" t="s">
        <v>26</v>
      </c>
      <c r="AG188" s="42" t="s">
        <v>27</v>
      </c>
    </row>
    <row r="189" spans="1:34" s="57" customFormat="1">
      <c r="A189" s="13">
        <f t="shared" si="9"/>
        <v>3</v>
      </c>
      <c r="B189" s="5" t="s">
        <v>1146</v>
      </c>
      <c r="C189" s="6" t="s">
        <v>1147</v>
      </c>
      <c r="D189" s="6" t="s">
        <v>1148</v>
      </c>
      <c r="E189" s="6" t="s">
        <v>51</v>
      </c>
      <c r="F189" s="6" t="s">
        <v>52</v>
      </c>
      <c r="G189" s="6" t="s">
        <v>283</v>
      </c>
      <c r="H189" s="6" t="s">
        <v>1149</v>
      </c>
      <c r="I189" s="6" t="s">
        <v>246</v>
      </c>
      <c r="J189" s="6" t="s">
        <v>448</v>
      </c>
      <c r="K189" s="6" t="s">
        <v>1150</v>
      </c>
      <c r="L189" s="6" t="s">
        <v>1151</v>
      </c>
      <c r="M189" s="6" t="s">
        <v>1152</v>
      </c>
      <c r="N189" s="6" t="s">
        <v>1153</v>
      </c>
      <c r="O189" s="7" t="s">
        <v>1154</v>
      </c>
      <c r="P189" s="6" t="s">
        <v>1155</v>
      </c>
      <c r="Q189" s="6" t="s">
        <v>1156</v>
      </c>
      <c r="R189" s="6" t="s">
        <v>1157</v>
      </c>
      <c r="S189" s="6" t="s">
        <v>1158</v>
      </c>
      <c r="T189" s="6" t="s">
        <v>1159</v>
      </c>
      <c r="U189" s="6" t="s">
        <v>1160</v>
      </c>
      <c r="V189" s="6" t="s">
        <v>18</v>
      </c>
      <c r="W189" s="6" t="s">
        <v>19</v>
      </c>
      <c r="X189" s="6" t="s">
        <v>1161</v>
      </c>
      <c r="Y189" s="6" t="s">
        <v>1162</v>
      </c>
      <c r="Z189" s="6" t="s">
        <v>1156</v>
      </c>
      <c r="AA189" s="6" t="s">
        <v>1157</v>
      </c>
      <c r="AB189" s="6" t="s">
        <v>1163</v>
      </c>
      <c r="AC189" s="6" t="s">
        <v>1164</v>
      </c>
      <c r="AD189" s="6" t="s">
        <v>1165</v>
      </c>
      <c r="AE189" s="6" t="s">
        <v>1166</v>
      </c>
      <c r="AF189" s="6" t="s">
        <v>26</v>
      </c>
      <c r="AG189" s="6" t="s">
        <v>27</v>
      </c>
    </row>
    <row r="190" spans="1:34" s="57" customFormat="1">
      <c r="A190" s="13">
        <f t="shared" si="9"/>
        <v>4</v>
      </c>
      <c r="B190" s="5" t="s">
        <v>1146</v>
      </c>
      <c r="C190" s="6" t="s">
        <v>5226</v>
      </c>
      <c r="D190" s="6" t="s">
        <v>5227</v>
      </c>
      <c r="E190" s="6" t="s">
        <v>3</v>
      </c>
      <c r="F190" s="6" t="s">
        <v>139</v>
      </c>
      <c r="G190" s="6" t="s">
        <v>117</v>
      </c>
      <c r="H190" s="6" t="s">
        <v>5228</v>
      </c>
      <c r="I190" s="6" t="s">
        <v>246</v>
      </c>
      <c r="J190" s="6" t="s">
        <v>5229</v>
      </c>
      <c r="K190" s="6" t="s">
        <v>5230</v>
      </c>
      <c r="L190" s="6" t="s">
        <v>5231</v>
      </c>
      <c r="M190" s="6" t="s">
        <v>5232</v>
      </c>
      <c r="N190" s="6" t="s">
        <v>5233</v>
      </c>
      <c r="O190" s="6" t="s">
        <v>2603</v>
      </c>
      <c r="P190" s="6" t="s">
        <v>2610</v>
      </c>
      <c r="Q190" s="6">
        <v>9949342615</v>
      </c>
      <c r="R190" s="6" t="s">
        <v>5234</v>
      </c>
      <c r="S190" s="6" t="s">
        <v>5235</v>
      </c>
      <c r="T190" s="6" t="s">
        <v>5236</v>
      </c>
      <c r="U190" s="6" t="s">
        <v>5237</v>
      </c>
      <c r="V190" s="6" t="s">
        <v>66</v>
      </c>
      <c r="W190" s="6" t="s">
        <v>193</v>
      </c>
      <c r="X190" s="6" t="s">
        <v>5238</v>
      </c>
      <c r="Y190" s="6" t="s">
        <v>2610</v>
      </c>
      <c r="Z190" s="6">
        <v>9949342615</v>
      </c>
      <c r="AA190" s="6" t="s">
        <v>5234</v>
      </c>
      <c r="AB190" s="6" t="s">
        <v>5239</v>
      </c>
      <c r="AC190" s="6" t="s">
        <v>5240</v>
      </c>
      <c r="AD190" s="6" t="s">
        <v>5241</v>
      </c>
      <c r="AE190" s="6" t="s">
        <v>5242</v>
      </c>
      <c r="AF190" s="6" t="s">
        <v>135</v>
      </c>
      <c r="AG190" s="6" t="s">
        <v>27</v>
      </c>
    </row>
    <row r="191" spans="1:34" s="78" customFormat="1" ht="21">
      <c r="A191" s="129" t="s">
        <v>5939</v>
      </c>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row>
    <row r="192" spans="1:34" s="57" customFormat="1" ht="45">
      <c r="A192" s="13">
        <v>1</v>
      </c>
      <c r="B192" s="9" t="s">
        <v>28</v>
      </c>
      <c r="C192" s="6" t="s">
        <v>3158</v>
      </c>
      <c r="D192" s="6" t="s">
        <v>3159</v>
      </c>
      <c r="E192" s="6" t="s">
        <v>3</v>
      </c>
      <c r="F192" s="6" t="s">
        <v>4</v>
      </c>
      <c r="G192" s="6" t="s">
        <v>5</v>
      </c>
      <c r="H192" s="6" t="s">
        <v>3160</v>
      </c>
      <c r="I192" s="6" t="s">
        <v>7</v>
      </c>
      <c r="J192" s="6" t="s">
        <v>3161</v>
      </c>
      <c r="K192" s="6" t="s">
        <v>3162</v>
      </c>
      <c r="L192" s="6" t="s">
        <v>3163</v>
      </c>
      <c r="M192" s="6" t="s">
        <v>3164</v>
      </c>
      <c r="N192" s="6" t="s">
        <v>3165</v>
      </c>
      <c r="O192" s="7" t="s">
        <v>3166</v>
      </c>
      <c r="P192" s="6" t="s">
        <v>3167</v>
      </c>
      <c r="Q192" s="6">
        <f>880-2-8181391</f>
        <v>-8180513</v>
      </c>
      <c r="R192" s="6" t="s">
        <v>240</v>
      </c>
      <c r="S192" s="6" t="s">
        <v>3168</v>
      </c>
      <c r="T192" s="6" t="s">
        <v>3169</v>
      </c>
      <c r="U192" s="6" t="s">
        <v>3170</v>
      </c>
      <c r="V192" s="6" t="s">
        <v>18</v>
      </c>
      <c r="W192" s="6" t="s">
        <v>19</v>
      </c>
      <c r="X192" s="6" t="s">
        <v>3165</v>
      </c>
      <c r="Y192" s="6" t="s">
        <v>3171</v>
      </c>
      <c r="Z192" s="6">
        <f>880-2-8181391</f>
        <v>-8180513</v>
      </c>
      <c r="AA192" s="6" t="s">
        <v>240</v>
      </c>
      <c r="AB192" s="6" t="s">
        <v>3172</v>
      </c>
      <c r="AC192" s="6" t="s">
        <v>3173</v>
      </c>
      <c r="AD192" s="6" t="s">
        <v>3174</v>
      </c>
      <c r="AE192" s="6" t="s">
        <v>3175</v>
      </c>
      <c r="AF192" s="6" t="s">
        <v>26</v>
      </c>
      <c r="AG192" s="6" t="s">
        <v>27</v>
      </c>
    </row>
    <row r="193" spans="1:33" s="57" customFormat="1" ht="45">
      <c r="A193" s="13">
        <f>1+A192</f>
        <v>2</v>
      </c>
      <c r="B193" s="9" t="s">
        <v>28</v>
      </c>
      <c r="C193" s="6" t="s">
        <v>3431</v>
      </c>
      <c r="D193" s="6" t="s">
        <v>3432</v>
      </c>
      <c r="E193" s="6" t="s">
        <v>51</v>
      </c>
      <c r="F193" s="6" t="s">
        <v>52</v>
      </c>
      <c r="G193" s="6" t="s">
        <v>5</v>
      </c>
      <c r="H193" s="6" t="s">
        <v>3433</v>
      </c>
      <c r="I193" s="6" t="s">
        <v>715</v>
      </c>
      <c r="J193" s="6" t="s">
        <v>33</v>
      </c>
      <c r="K193" s="6" t="s">
        <v>3434</v>
      </c>
      <c r="L193" s="6" t="s">
        <v>3435</v>
      </c>
      <c r="M193" s="6" t="s">
        <v>3436</v>
      </c>
      <c r="N193" s="6" t="s">
        <v>3437</v>
      </c>
      <c r="O193" s="7" t="s">
        <v>3438</v>
      </c>
      <c r="P193" s="6" t="s">
        <v>3439</v>
      </c>
      <c r="Q193" s="6">
        <v>66817725843</v>
      </c>
      <c r="R193" s="6">
        <v>6628811972</v>
      </c>
      <c r="S193" s="6" t="s">
        <v>3440</v>
      </c>
      <c r="T193" s="6" t="s">
        <v>3441</v>
      </c>
      <c r="U193" s="6" t="s">
        <v>3442</v>
      </c>
      <c r="V193" s="6" t="s">
        <v>66</v>
      </c>
      <c r="W193" s="6" t="s">
        <v>19</v>
      </c>
      <c r="X193" s="6" t="s">
        <v>3437</v>
      </c>
      <c r="Y193" s="6" t="s">
        <v>3443</v>
      </c>
      <c r="Z193" s="6">
        <v>66817725843</v>
      </c>
      <c r="AA193" s="6">
        <v>6628811972</v>
      </c>
      <c r="AB193" s="6" t="s">
        <v>3444</v>
      </c>
      <c r="AC193" s="6" t="s">
        <v>3445</v>
      </c>
      <c r="AD193" s="6" t="s">
        <v>3446</v>
      </c>
      <c r="AE193" s="6" t="s">
        <v>3447</v>
      </c>
      <c r="AF193" s="6" t="s">
        <v>26</v>
      </c>
      <c r="AG193" s="6" t="s">
        <v>27</v>
      </c>
    </row>
    <row r="194" spans="1:33" s="57" customFormat="1" ht="45">
      <c r="A194" s="13">
        <f t="shared" ref="A194:A204" si="10">1+A193</f>
        <v>3</v>
      </c>
      <c r="B194" s="9" t="s">
        <v>28</v>
      </c>
      <c r="C194" s="6" t="s">
        <v>993</v>
      </c>
      <c r="D194" s="6" t="s">
        <v>994</v>
      </c>
      <c r="E194" s="6" t="s">
        <v>3</v>
      </c>
      <c r="F194" s="6" t="s">
        <v>527</v>
      </c>
      <c r="G194" s="6" t="s">
        <v>5</v>
      </c>
      <c r="H194" s="6" t="s">
        <v>995</v>
      </c>
      <c r="I194" s="6" t="s">
        <v>7</v>
      </c>
      <c r="J194" s="6" t="s">
        <v>33</v>
      </c>
      <c r="K194" s="6" t="s">
        <v>996</v>
      </c>
      <c r="L194" s="6" t="s">
        <v>997</v>
      </c>
      <c r="M194" s="6" t="s">
        <v>998</v>
      </c>
      <c r="N194" s="6" t="s">
        <v>421</v>
      </c>
      <c r="O194" s="6" t="s">
        <v>999</v>
      </c>
      <c r="P194" s="6" t="s">
        <v>1000</v>
      </c>
      <c r="Q194" s="6" t="s">
        <v>1001</v>
      </c>
      <c r="R194" s="6" t="s">
        <v>1001</v>
      </c>
      <c r="S194" s="6" t="s">
        <v>421</v>
      </c>
      <c r="T194" s="6" t="s">
        <v>421</v>
      </c>
      <c r="U194" s="6" t="s">
        <v>1002</v>
      </c>
      <c r="V194" s="6" t="s">
        <v>18</v>
      </c>
      <c r="W194" s="6" t="s">
        <v>19</v>
      </c>
      <c r="X194" s="6" t="s">
        <v>1003</v>
      </c>
      <c r="Y194" s="6" t="s">
        <v>1004</v>
      </c>
      <c r="Z194" s="6">
        <v>93798201656</v>
      </c>
      <c r="AA194" s="6">
        <v>93798201656</v>
      </c>
      <c r="AB194" s="6" t="s">
        <v>1005</v>
      </c>
      <c r="AC194" s="6" t="s">
        <v>1006</v>
      </c>
      <c r="AD194" s="6" t="s">
        <v>1007</v>
      </c>
      <c r="AE194" s="6" t="s">
        <v>1008</v>
      </c>
      <c r="AF194" s="6" t="s">
        <v>135</v>
      </c>
      <c r="AG194" s="6" t="s">
        <v>27</v>
      </c>
    </row>
    <row r="195" spans="1:33" s="57" customFormat="1" ht="45">
      <c r="A195" s="13">
        <v>4</v>
      </c>
      <c r="B195" s="128" t="s">
        <v>28</v>
      </c>
      <c r="C195" s="38" t="s">
        <v>2103</v>
      </c>
      <c r="D195" s="38" t="s">
        <v>2104</v>
      </c>
      <c r="E195" s="38" t="s">
        <v>3</v>
      </c>
      <c r="F195" s="38" t="s">
        <v>4</v>
      </c>
      <c r="G195" s="38" t="s">
        <v>5</v>
      </c>
      <c r="H195" s="38" t="s">
        <v>2105</v>
      </c>
      <c r="I195" s="38" t="s">
        <v>715</v>
      </c>
      <c r="J195" s="38" t="s">
        <v>2106</v>
      </c>
      <c r="K195" s="38" t="s">
        <v>2107</v>
      </c>
      <c r="L195" s="38" t="s">
        <v>2108</v>
      </c>
      <c r="M195" s="38" t="s">
        <v>2109</v>
      </c>
      <c r="N195" s="38" t="s">
        <v>2110</v>
      </c>
      <c r="O195" s="38" t="s">
        <v>2111</v>
      </c>
      <c r="P195" s="38" t="s">
        <v>2112</v>
      </c>
      <c r="Q195" s="6" t="s">
        <v>2113</v>
      </c>
      <c r="R195" s="6">
        <v>88029129395</v>
      </c>
      <c r="S195" s="38" t="s">
        <v>2114</v>
      </c>
      <c r="T195" s="38" t="s">
        <v>2115</v>
      </c>
      <c r="U195" s="38" t="s">
        <v>2116</v>
      </c>
      <c r="V195" s="38" t="s">
        <v>18</v>
      </c>
      <c r="W195" s="38" t="s">
        <v>19</v>
      </c>
      <c r="X195" s="38" t="s">
        <v>2117</v>
      </c>
      <c r="Y195" s="3" t="s">
        <v>2112</v>
      </c>
      <c r="Z195" s="38">
        <v>8801711529792</v>
      </c>
      <c r="AA195" s="38">
        <v>88029129395</v>
      </c>
      <c r="AB195" s="38" t="s">
        <v>2118</v>
      </c>
      <c r="AC195" s="38" t="s">
        <v>2119</v>
      </c>
      <c r="AD195" s="38" t="s">
        <v>2120</v>
      </c>
      <c r="AE195" s="38" t="s">
        <v>2121</v>
      </c>
      <c r="AF195" s="38" t="s">
        <v>26</v>
      </c>
      <c r="AG195" s="38" t="s">
        <v>27</v>
      </c>
    </row>
    <row r="196" spans="1:33" s="57" customFormat="1" ht="45">
      <c r="A196" s="13">
        <v>5</v>
      </c>
      <c r="B196" s="16" t="s">
        <v>28</v>
      </c>
      <c r="C196" s="36" t="s">
        <v>5524</v>
      </c>
      <c r="D196" s="36" t="s">
        <v>5525</v>
      </c>
      <c r="E196" s="36" t="s">
        <v>618</v>
      </c>
      <c r="F196" s="36" t="s">
        <v>2234</v>
      </c>
      <c r="G196" s="36" t="s">
        <v>5</v>
      </c>
      <c r="H196" s="36" t="s">
        <v>5526</v>
      </c>
      <c r="I196" s="36" t="s">
        <v>266</v>
      </c>
      <c r="J196" s="36" t="s">
        <v>33</v>
      </c>
      <c r="K196" s="36" t="s">
        <v>5527</v>
      </c>
      <c r="L196" s="36" t="s">
        <v>5528</v>
      </c>
      <c r="M196" s="36" t="s">
        <v>5529</v>
      </c>
      <c r="N196" s="36" t="s">
        <v>5530</v>
      </c>
      <c r="O196" s="37" t="s">
        <v>5531</v>
      </c>
      <c r="P196" s="36" t="s">
        <v>5532</v>
      </c>
      <c r="Q196" s="36">
        <f>976 - 88989212</f>
        <v>-88988236</v>
      </c>
      <c r="R196" s="36" t="s">
        <v>5533</v>
      </c>
      <c r="S196" s="36" t="s">
        <v>5534</v>
      </c>
      <c r="T196" s="36" t="s">
        <v>5535</v>
      </c>
      <c r="U196" s="36" t="s">
        <v>5536</v>
      </c>
      <c r="V196" s="36" t="s">
        <v>66</v>
      </c>
      <c r="W196" s="36" t="s">
        <v>193</v>
      </c>
      <c r="X196" s="36" t="s">
        <v>5537</v>
      </c>
      <c r="Y196" s="36" t="s">
        <v>5538</v>
      </c>
      <c r="Z196" s="36" t="s">
        <v>5533</v>
      </c>
      <c r="AA196" s="36" t="s">
        <v>5533</v>
      </c>
      <c r="AB196" s="36" t="s">
        <v>5539</v>
      </c>
      <c r="AC196" s="36" t="s">
        <v>5540</v>
      </c>
      <c r="AD196" s="36" t="s">
        <v>5541</v>
      </c>
      <c r="AE196" s="36" t="s">
        <v>5542</v>
      </c>
      <c r="AF196" s="36" t="s">
        <v>26</v>
      </c>
      <c r="AG196" s="36" t="s">
        <v>27</v>
      </c>
    </row>
    <row r="197" spans="1:33" s="57" customFormat="1" ht="45">
      <c r="A197" s="13">
        <f t="shared" si="10"/>
        <v>6</v>
      </c>
      <c r="B197" s="9" t="s">
        <v>28</v>
      </c>
      <c r="C197" s="6" t="s">
        <v>544</v>
      </c>
      <c r="D197" s="6" t="s">
        <v>544</v>
      </c>
      <c r="E197" s="6" t="s">
        <v>3</v>
      </c>
      <c r="F197" s="6" t="s">
        <v>4</v>
      </c>
      <c r="G197" s="6" t="s">
        <v>5</v>
      </c>
      <c r="H197" s="6" t="s">
        <v>545</v>
      </c>
      <c r="I197" s="6" t="s">
        <v>7</v>
      </c>
      <c r="J197" s="6" t="s">
        <v>205</v>
      </c>
      <c r="K197" s="6" t="s">
        <v>546</v>
      </c>
      <c r="L197" s="6" t="s">
        <v>547</v>
      </c>
      <c r="M197" s="6" t="s">
        <v>548</v>
      </c>
      <c r="N197" s="6" t="s">
        <v>549</v>
      </c>
      <c r="O197" s="7" t="s">
        <v>550</v>
      </c>
      <c r="P197" s="6" t="s">
        <v>551</v>
      </c>
      <c r="Q197" s="6">
        <v>8801713180002</v>
      </c>
      <c r="R197" s="6" t="s">
        <v>552</v>
      </c>
      <c r="S197" s="6" t="s">
        <v>553</v>
      </c>
      <c r="T197" s="6" t="s">
        <v>554</v>
      </c>
      <c r="U197" s="6" t="s">
        <v>555</v>
      </c>
      <c r="V197" s="6" t="s">
        <v>18</v>
      </c>
      <c r="W197" s="6" t="s">
        <v>19</v>
      </c>
      <c r="X197" s="6" t="s">
        <v>556</v>
      </c>
      <c r="Y197" s="6" t="s">
        <v>551</v>
      </c>
      <c r="Z197" s="6">
        <v>8801713180002</v>
      </c>
      <c r="AA197" s="6" t="s">
        <v>552</v>
      </c>
      <c r="AB197" s="6" t="s">
        <v>557</v>
      </c>
      <c r="AC197" s="6" t="s">
        <v>558</v>
      </c>
      <c r="AD197" s="6" t="s">
        <v>559</v>
      </c>
      <c r="AE197" s="6" t="s">
        <v>560</v>
      </c>
      <c r="AF197" s="6" t="s">
        <v>26</v>
      </c>
      <c r="AG197" s="6" t="s">
        <v>27</v>
      </c>
    </row>
    <row r="198" spans="1:33" s="2" customFormat="1" ht="45">
      <c r="A198" s="13">
        <f t="shared" si="10"/>
        <v>7</v>
      </c>
      <c r="B198" s="9" t="s">
        <v>28</v>
      </c>
      <c r="C198" s="6" t="s">
        <v>6411</v>
      </c>
      <c r="D198" s="6" t="s">
        <v>6412</v>
      </c>
      <c r="E198" s="6" t="s">
        <v>867</v>
      </c>
      <c r="F198" s="6" t="s">
        <v>3552</v>
      </c>
      <c r="G198" s="6" t="s">
        <v>117</v>
      </c>
      <c r="H198" s="6" t="s">
        <v>6413</v>
      </c>
      <c r="I198" s="6" t="s">
        <v>7</v>
      </c>
      <c r="J198" s="6" t="s">
        <v>33</v>
      </c>
      <c r="K198" s="6" t="s">
        <v>6414</v>
      </c>
      <c r="L198" s="6" t="s">
        <v>6415</v>
      </c>
      <c r="M198" s="6" t="s">
        <v>6416</v>
      </c>
      <c r="N198" s="6" t="s">
        <v>6417</v>
      </c>
      <c r="O198" s="7" t="s">
        <v>6418</v>
      </c>
      <c r="P198" s="6" t="s">
        <v>6419</v>
      </c>
      <c r="Q198" s="6" t="s">
        <v>6420</v>
      </c>
      <c r="R198" s="6" t="s">
        <v>148</v>
      </c>
      <c r="S198" s="6" t="s">
        <v>6421</v>
      </c>
      <c r="T198" s="6" t="s">
        <v>6422</v>
      </c>
      <c r="U198" s="6" t="s">
        <v>6423</v>
      </c>
      <c r="V198" s="6" t="s">
        <v>66</v>
      </c>
      <c r="W198" s="6" t="s">
        <v>801</v>
      </c>
      <c r="X198" s="6" t="s">
        <v>6417</v>
      </c>
      <c r="Y198" s="6" t="s">
        <v>6419</v>
      </c>
      <c r="Z198" s="6" t="s">
        <v>6420</v>
      </c>
      <c r="AA198" s="6" t="s">
        <v>421</v>
      </c>
      <c r="AB198" s="6" t="s">
        <v>6424</v>
      </c>
      <c r="AC198" s="6" t="s">
        <v>6425</v>
      </c>
      <c r="AD198" s="6" t="s">
        <v>6426</v>
      </c>
      <c r="AE198" s="6" t="s">
        <v>6427</v>
      </c>
      <c r="AF198" s="6" t="s">
        <v>26</v>
      </c>
      <c r="AG198" s="6" t="s">
        <v>27</v>
      </c>
    </row>
    <row r="199" spans="1:33" s="57" customFormat="1" ht="45">
      <c r="A199" s="13">
        <f t="shared" si="10"/>
        <v>8</v>
      </c>
      <c r="B199" s="9" t="s">
        <v>28</v>
      </c>
      <c r="C199" s="6" t="s">
        <v>1282</v>
      </c>
      <c r="D199" s="6" t="s">
        <v>1283</v>
      </c>
      <c r="E199" s="6" t="s">
        <v>3</v>
      </c>
      <c r="F199" s="6" t="s">
        <v>527</v>
      </c>
      <c r="G199" s="6" t="s">
        <v>283</v>
      </c>
      <c r="H199" s="6" t="s">
        <v>1284</v>
      </c>
      <c r="I199" s="6" t="s">
        <v>266</v>
      </c>
      <c r="J199" s="6" t="s">
        <v>1285</v>
      </c>
      <c r="K199" s="6" t="s">
        <v>1286</v>
      </c>
      <c r="L199" s="6" t="s">
        <v>1287</v>
      </c>
      <c r="M199" s="6" t="s">
        <v>1288</v>
      </c>
      <c r="N199" s="6" t="s">
        <v>1289</v>
      </c>
      <c r="O199" s="7" t="s">
        <v>1290</v>
      </c>
      <c r="P199" s="6" t="s">
        <v>1291</v>
      </c>
      <c r="Q199" s="6" t="s">
        <v>1292</v>
      </c>
      <c r="R199" s="6" t="s">
        <v>336</v>
      </c>
      <c r="S199" s="6" t="s">
        <v>1293</v>
      </c>
      <c r="T199" s="6" t="s">
        <v>1294</v>
      </c>
      <c r="U199" s="6" t="s">
        <v>1295</v>
      </c>
      <c r="V199" s="6" t="s">
        <v>18</v>
      </c>
      <c r="W199" s="6" t="s">
        <v>193</v>
      </c>
      <c r="X199" s="6" t="s">
        <v>1296</v>
      </c>
      <c r="Y199" s="6" t="s">
        <v>1291</v>
      </c>
      <c r="Z199" s="6" t="s">
        <v>1297</v>
      </c>
      <c r="AA199" s="6" t="s">
        <v>336</v>
      </c>
      <c r="AB199" s="6" t="s">
        <v>1298</v>
      </c>
      <c r="AC199" s="6" t="s">
        <v>1299</v>
      </c>
      <c r="AD199" s="6" t="s">
        <v>1300</v>
      </c>
      <c r="AE199" s="6" t="s">
        <v>336</v>
      </c>
      <c r="AF199" s="6" t="s">
        <v>26</v>
      </c>
      <c r="AG199" s="6" t="s">
        <v>27</v>
      </c>
    </row>
    <row r="200" spans="1:33" s="57" customFormat="1" ht="45">
      <c r="A200" s="13">
        <f t="shared" si="10"/>
        <v>9</v>
      </c>
      <c r="B200" s="9" t="s">
        <v>28</v>
      </c>
      <c r="C200" s="6" t="s">
        <v>807</v>
      </c>
      <c r="D200" s="6" t="s">
        <v>808</v>
      </c>
      <c r="E200" s="6" t="s">
        <v>3</v>
      </c>
      <c r="F200" s="6" t="s">
        <v>809</v>
      </c>
      <c r="G200" s="6" t="s">
        <v>5</v>
      </c>
      <c r="H200" s="6" t="s">
        <v>810</v>
      </c>
      <c r="I200" s="6" t="s">
        <v>7</v>
      </c>
      <c r="J200" s="6" t="s">
        <v>448</v>
      </c>
      <c r="K200" s="6" t="s">
        <v>811</v>
      </c>
      <c r="L200" s="6" t="s">
        <v>812</v>
      </c>
      <c r="M200" s="6" t="s">
        <v>813</v>
      </c>
      <c r="N200" s="6" t="s">
        <v>814</v>
      </c>
      <c r="O200" s="7" t="s">
        <v>815</v>
      </c>
      <c r="P200" s="6" t="s">
        <v>816</v>
      </c>
      <c r="Q200" s="6">
        <f>92-945-822303</f>
        <v>-823156</v>
      </c>
      <c r="R200" s="6">
        <f>92-945-822303</f>
        <v>-823156</v>
      </c>
      <c r="S200" s="6" t="s">
        <v>817</v>
      </c>
      <c r="T200" s="6" t="s">
        <v>818</v>
      </c>
      <c r="U200" s="6" t="s">
        <v>819</v>
      </c>
      <c r="V200" s="6" t="s">
        <v>18</v>
      </c>
      <c r="W200" s="6" t="s">
        <v>19</v>
      </c>
      <c r="X200" s="6" t="s">
        <v>820</v>
      </c>
      <c r="Y200" s="6" t="s">
        <v>816</v>
      </c>
      <c r="Z200" s="6">
        <f>92-345-8594303</f>
        <v>-8594556</v>
      </c>
      <c r="AA200" s="6">
        <f>92-945-822303</f>
        <v>-823156</v>
      </c>
      <c r="AB200" s="6" t="s">
        <v>821</v>
      </c>
      <c r="AC200" s="6" t="s">
        <v>822</v>
      </c>
      <c r="AD200" s="6" t="s">
        <v>823</v>
      </c>
      <c r="AE200" s="6" t="s">
        <v>824</v>
      </c>
      <c r="AF200" s="6" t="s">
        <v>26</v>
      </c>
      <c r="AG200" s="6" t="s">
        <v>27</v>
      </c>
    </row>
    <row r="201" spans="1:33" s="91" customFormat="1" ht="45">
      <c r="A201" s="72">
        <f t="shared" si="10"/>
        <v>10</v>
      </c>
      <c r="B201" s="73" t="s">
        <v>28</v>
      </c>
      <c r="C201" s="74" t="s">
        <v>6956</v>
      </c>
      <c r="D201" s="74" t="s">
        <v>30</v>
      </c>
      <c r="E201" s="74" t="s">
        <v>3</v>
      </c>
      <c r="F201" s="74" t="s">
        <v>31</v>
      </c>
      <c r="G201" s="74" t="s">
        <v>5</v>
      </c>
      <c r="H201" s="74" t="s">
        <v>32</v>
      </c>
      <c r="I201" s="74" t="s">
        <v>7</v>
      </c>
      <c r="J201" s="74" t="s">
        <v>33</v>
      </c>
      <c r="K201" s="74" t="s">
        <v>34</v>
      </c>
      <c r="L201" s="74" t="s">
        <v>35</v>
      </c>
      <c r="M201" s="74" t="s">
        <v>36</v>
      </c>
      <c r="N201" s="74" t="s">
        <v>37</v>
      </c>
      <c r="O201" s="74" t="s">
        <v>38</v>
      </c>
      <c r="P201" s="74" t="s">
        <v>39</v>
      </c>
      <c r="Q201" s="74">
        <v>919954179520</v>
      </c>
      <c r="R201" s="74">
        <v>9137573245758</v>
      </c>
      <c r="S201" s="74" t="s">
        <v>40</v>
      </c>
      <c r="T201" s="74" t="s">
        <v>41</v>
      </c>
      <c r="U201" s="74" t="s">
        <v>42</v>
      </c>
      <c r="V201" s="74" t="s">
        <v>18</v>
      </c>
      <c r="W201" s="74" t="s">
        <v>19</v>
      </c>
      <c r="X201" s="74" t="s">
        <v>43</v>
      </c>
      <c r="Y201" s="74" t="s">
        <v>44</v>
      </c>
      <c r="Z201" s="74">
        <v>919854056011</v>
      </c>
      <c r="AA201" s="74">
        <v>913753245758</v>
      </c>
      <c r="AB201" s="74" t="s">
        <v>45</v>
      </c>
      <c r="AC201" s="74" t="s">
        <v>46</v>
      </c>
      <c r="AD201" s="74" t="s">
        <v>32</v>
      </c>
      <c r="AE201" s="74" t="s">
        <v>47</v>
      </c>
      <c r="AF201" s="74" t="s">
        <v>26</v>
      </c>
      <c r="AG201" s="74" t="s">
        <v>27</v>
      </c>
    </row>
    <row r="202" spans="1:33" s="57" customFormat="1" ht="45">
      <c r="A202" s="13">
        <f t="shared" si="10"/>
        <v>11</v>
      </c>
      <c r="B202" s="9" t="s">
        <v>28</v>
      </c>
      <c r="C202" s="6" t="s">
        <v>1167</v>
      </c>
      <c r="D202" s="6" t="s">
        <v>1168</v>
      </c>
      <c r="E202" s="6" t="s">
        <v>3</v>
      </c>
      <c r="F202" s="6" t="s">
        <v>527</v>
      </c>
      <c r="G202" s="6" t="s">
        <v>5</v>
      </c>
      <c r="H202" s="6" t="s">
        <v>1169</v>
      </c>
      <c r="I202" s="6" t="s">
        <v>7</v>
      </c>
      <c r="J202" s="6" t="s">
        <v>33</v>
      </c>
      <c r="K202" s="6" t="s">
        <v>1170</v>
      </c>
      <c r="L202" s="6" t="s">
        <v>1171</v>
      </c>
      <c r="M202" s="6" t="s">
        <v>1172</v>
      </c>
      <c r="N202" s="6" t="s">
        <v>1173</v>
      </c>
      <c r="O202" s="7" t="s">
        <v>1174</v>
      </c>
      <c r="P202" s="6" t="s">
        <v>1175</v>
      </c>
      <c r="Q202" s="6">
        <v>202201693</v>
      </c>
      <c r="R202" s="6" t="s">
        <v>240</v>
      </c>
      <c r="S202" s="6" t="s">
        <v>1176</v>
      </c>
      <c r="T202" s="6" t="s">
        <v>1177</v>
      </c>
      <c r="U202" s="6" t="s">
        <v>1178</v>
      </c>
      <c r="V202" s="6" t="s">
        <v>18</v>
      </c>
      <c r="W202" s="6" t="s">
        <v>19</v>
      </c>
      <c r="X202" s="6" t="s">
        <v>1179</v>
      </c>
      <c r="Y202" s="6" t="s">
        <v>1180</v>
      </c>
      <c r="Z202" s="6">
        <v>93700220638</v>
      </c>
      <c r="AA202" s="6" t="s">
        <v>240</v>
      </c>
      <c r="AB202" s="6" t="s">
        <v>1181</v>
      </c>
      <c r="AC202" s="6" t="s">
        <v>1182</v>
      </c>
      <c r="AD202" s="6" t="s">
        <v>1183</v>
      </c>
      <c r="AE202" s="6" t="s">
        <v>240</v>
      </c>
      <c r="AF202" s="6" t="s">
        <v>135</v>
      </c>
      <c r="AG202" s="6" t="s">
        <v>27</v>
      </c>
    </row>
    <row r="203" spans="1:33" s="57" customFormat="1" ht="45">
      <c r="A203" s="13">
        <f t="shared" si="10"/>
        <v>12</v>
      </c>
      <c r="B203" s="9" t="s">
        <v>28</v>
      </c>
      <c r="C203" s="6" t="s">
        <v>5608</v>
      </c>
      <c r="D203" s="6" t="s">
        <v>5609</v>
      </c>
      <c r="E203" s="6" t="s">
        <v>3</v>
      </c>
      <c r="F203" s="6" t="s">
        <v>313</v>
      </c>
      <c r="G203" s="6" t="s">
        <v>5</v>
      </c>
      <c r="H203" s="6" t="s">
        <v>5610</v>
      </c>
      <c r="I203" s="6" t="s">
        <v>7</v>
      </c>
      <c r="J203" s="6" t="s">
        <v>5611</v>
      </c>
      <c r="K203" s="6" t="s">
        <v>5612</v>
      </c>
      <c r="L203" s="6" t="s">
        <v>5613</v>
      </c>
      <c r="M203" s="6" t="s">
        <v>5614</v>
      </c>
      <c r="N203" s="6" t="s">
        <v>5615</v>
      </c>
      <c r="O203" s="7" t="s">
        <v>5616</v>
      </c>
      <c r="P203" s="6" t="s">
        <v>5617</v>
      </c>
      <c r="Q203" s="6" t="s">
        <v>5618</v>
      </c>
      <c r="R203" s="6" t="s">
        <v>5619</v>
      </c>
      <c r="S203" s="6" t="s">
        <v>5620</v>
      </c>
      <c r="T203" s="6" t="s">
        <v>5621</v>
      </c>
      <c r="U203" s="6" t="s">
        <v>5622</v>
      </c>
      <c r="V203" s="6" t="s">
        <v>66</v>
      </c>
      <c r="W203" s="6" t="s">
        <v>19</v>
      </c>
      <c r="X203" s="6" t="s">
        <v>5623</v>
      </c>
      <c r="Y203" s="6" t="s">
        <v>5624</v>
      </c>
      <c r="Z203" s="6" t="s">
        <v>5625</v>
      </c>
      <c r="AA203" s="6">
        <v>94112545366</v>
      </c>
      <c r="AB203" s="6" t="s">
        <v>5626</v>
      </c>
      <c r="AC203" s="6" t="s">
        <v>5627</v>
      </c>
      <c r="AD203" s="6" t="s">
        <v>5628</v>
      </c>
      <c r="AE203" s="6" t="s">
        <v>5629</v>
      </c>
      <c r="AF203" s="6" t="s">
        <v>26</v>
      </c>
      <c r="AG203" s="6" t="s">
        <v>27</v>
      </c>
    </row>
    <row r="204" spans="1:33" s="57" customFormat="1" ht="45">
      <c r="A204" s="13">
        <f t="shared" si="10"/>
        <v>13</v>
      </c>
      <c r="B204" s="9" t="s">
        <v>28</v>
      </c>
      <c r="C204" s="6" t="s">
        <v>712</v>
      </c>
      <c r="D204" s="6" t="s">
        <v>713</v>
      </c>
      <c r="E204" s="6" t="s">
        <v>51</v>
      </c>
      <c r="F204" s="6" t="s">
        <v>407</v>
      </c>
      <c r="G204" s="6" t="s">
        <v>117</v>
      </c>
      <c r="H204" s="6" t="s">
        <v>714</v>
      </c>
      <c r="I204" s="6" t="s">
        <v>715</v>
      </c>
      <c r="J204" s="6" t="s">
        <v>33</v>
      </c>
      <c r="K204" s="6" t="s">
        <v>716</v>
      </c>
      <c r="L204" s="6" t="s">
        <v>717</v>
      </c>
      <c r="M204" s="6" t="s">
        <v>718</v>
      </c>
      <c r="N204" s="6" t="s">
        <v>719</v>
      </c>
      <c r="O204" s="7" t="s">
        <v>720</v>
      </c>
      <c r="P204" s="6" t="s">
        <v>240</v>
      </c>
      <c r="Q204" s="6" t="s">
        <v>240</v>
      </c>
      <c r="R204" s="6" t="s">
        <v>240</v>
      </c>
      <c r="S204" s="6" t="s">
        <v>721</v>
      </c>
      <c r="T204" s="6" t="s">
        <v>722</v>
      </c>
      <c r="U204" s="6" t="s">
        <v>723</v>
      </c>
      <c r="V204" s="6" t="s">
        <v>66</v>
      </c>
      <c r="W204" s="6" t="s">
        <v>193</v>
      </c>
      <c r="X204" s="6" t="s">
        <v>724</v>
      </c>
      <c r="Y204" s="6" t="s">
        <v>725</v>
      </c>
      <c r="Z204" s="6">
        <v>60195036355</v>
      </c>
      <c r="AA204" s="6" t="s">
        <v>240</v>
      </c>
      <c r="AB204" s="6" t="s">
        <v>726</v>
      </c>
      <c r="AC204" s="6" t="s">
        <v>727</v>
      </c>
      <c r="AD204" s="6" t="s">
        <v>728</v>
      </c>
      <c r="AE204" s="6" t="s">
        <v>729</v>
      </c>
      <c r="AF204" s="6" t="s">
        <v>26</v>
      </c>
      <c r="AG204" s="6" t="s">
        <v>27</v>
      </c>
    </row>
    <row r="205" spans="1:33" s="78" customFormat="1" ht="21">
      <c r="A205" s="129" t="s">
        <v>6953</v>
      </c>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row>
    <row r="206" spans="1:33" s="84" customFormat="1" ht="45">
      <c r="A206" s="50">
        <v>1</v>
      </c>
      <c r="B206" s="17" t="s">
        <v>6954</v>
      </c>
      <c r="C206" s="36" t="s">
        <v>5487</v>
      </c>
      <c r="D206" s="36" t="s">
        <v>5488</v>
      </c>
      <c r="E206" s="36" t="s">
        <v>51</v>
      </c>
      <c r="F206" s="36" t="s">
        <v>243</v>
      </c>
      <c r="G206" s="36" t="s">
        <v>5</v>
      </c>
      <c r="H206" s="36" t="s">
        <v>5489</v>
      </c>
      <c r="I206" s="36" t="s">
        <v>7</v>
      </c>
      <c r="J206" s="36" t="s">
        <v>33</v>
      </c>
      <c r="K206" s="36" t="s">
        <v>5490</v>
      </c>
      <c r="L206" s="36" t="s">
        <v>5491</v>
      </c>
      <c r="M206" s="36" t="s">
        <v>5492</v>
      </c>
      <c r="N206" s="36" t="s">
        <v>5493</v>
      </c>
      <c r="O206" s="37" t="s">
        <v>5494</v>
      </c>
      <c r="P206" s="36" t="s">
        <v>5495</v>
      </c>
      <c r="Q206" s="36" t="s">
        <v>5496</v>
      </c>
      <c r="R206" s="36" t="s">
        <v>5496</v>
      </c>
      <c r="S206" s="36" t="s">
        <v>5497</v>
      </c>
      <c r="T206" s="36" t="s">
        <v>262</v>
      </c>
      <c r="U206" s="36" t="s">
        <v>5498</v>
      </c>
      <c r="V206" s="36" t="s">
        <v>66</v>
      </c>
      <c r="W206" s="36" t="s">
        <v>19</v>
      </c>
      <c r="X206" s="36" t="s">
        <v>5493</v>
      </c>
      <c r="Y206" s="36" t="s">
        <v>5499</v>
      </c>
      <c r="Z206" s="36" t="s">
        <v>5496</v>
      </c>
      <c r="AA206" s="36" t="s">
        <v>5496</v>
      </c>
      <c r="AB206" s="36" t="s">
        <v>5500</v>
      </c>
      <c r="AC206" s="36" t="s">
        <v>5501</v>
      </c>
      <c r="AD206" s="36" t="s">
        <v>5489</v>
      </c>
      <c r="AE206" s="36" t="s">
        <v>5502</v>
      </c>
      <c r="AF206" s="36" t="s">
        <v>1517</v>
      </c>
      <c r="AG206" s="36" t="s">
        <v>27</v>
      </c>
    </row>
    <row r="207" spans="1:33" s="57" customFormat="1" ht="45">
      <c r="A207" s="29">
        <f>1+A206</f>
        <v>2</v>
      </c>
      <c r="B207" s="17" t="s">
        <v>6954</v>
      </c>
      <c r="C207" s="42" t="s">
        <v>5459</v>
      </c>
      <c r="D207" s="42" t="s">
        <v>5460</v>
      </c>
      <c r="E207" s="42" t="s">
        <v>51</v>
      </c>
      <c r="F207" s="42" t="s">
        <v>52</v>
      </c>
      <c r="G207" s="42" t="s">
        <v>244</v>
      </c>
      <c r="H207" s="42" t="s">
        <v>5461</v>
      </c>
      <c r="I207" s="42" t="s">
        <v>246</v>
      </c>
      <c r="J207" s="42" t="s">
        <v>33</v>
      </c>
      <c r="K207" s="42" t="s">
        <v>5462</v>
      </c>
      <c r="L207" s="42" t="s">
        <v>5463</v>
      </c>
      <c r="M207" s="42" t="s">
        <v>5464</v>
      </c>
      <c r="N207" s="42" t="s">
        <v>5465</v>
      </c>
      <c r="O207" s="47" t="s">
        <v>5466</v>
      </c>
      <c r="P207" s="42" t="s">
        <v>5467</v>
      </c>
      <c r="Q207" s="42">
        <v>66949433381</v>
      </c>
      <c r="R207" s="42" t="s">
        <v>262</v>
      </c>
      <c r="S207" s="42" t="s">
        <v>5468</v>
      </c>
      <c r="T207" s="42" t="s">
        <v>262</v>
      </c>
      <c r="U207" s="42" t="s">
        <v>6607</v>
      </c>
      <c r="V207" s="42" t="s">
        <v>18</v>
      </c>
      <c r="W207" s="42" t="s">
        <v>193</v>
      </c>
      <c r="X207" s="42" t="s">
        <v>5469</v>
      </c>
      <c r="Y207" s="42" t="s">
        <v>5470</v>
      </c>
      <c r="Z207" s="42" t="s">
        <v>5471</v>
      </c>
      <c r="AA207" s="42" t="s">
        <v>262</v>
      </c>
      <c r="AB207" s="42" t="s">
        <v>5472</v>
      </c>
      <c r="AC207" s="42" t="s">
        <v>262</v>
      </c>
      <c r="AD207" s="42" t="s">
        <v>5461</v>
      </c>
      <c r="AE207" s="42" t="s">
        <v>5473</v>
      </c>
      <c r="AF207" s="42" t="s">
        <v>1517</v>
      </c>
      <c r="AG207" s="42" t="s">
        <v>27</v>
      </c>
    </row>
    <row r="208" spans="1:33" s="57" customFormat="1" ht="45">
      <c r="A208" s="29">
        <f t="shared" ref="A208:A210" si="11">1+A207</f>
        <v>3</v>
      </c>
      <c r="B208" s="17" t="s">
        <v>6954</v>
      </c>
      <c r="C208" s="6" t="s">
        <v>1498</v>
      </c>
      <c r="D208" s="6" t="s">
        <v>1499</v>
      </c>
      <c r="E208" s="6" t="s">
        <v>1442</v>
      </c>
      <c r="F208" s="6" t="s">
        <v>1500</v>
      </c>
      <c r="G208" s="6" t="s">
        <v>244</v>
      </c>
      <c r="H208" s="6" t="s">
        <v>1501</v>
      </c>
      <c r="I208" s="6" t="s">
        <v>246</v>
      </c>
      <c r="J208" s="6" t="s">
        <v>33</v>
      </c>
      <c r="K208" s="6" t="s">
        <v>1502</v>
      </c>
      <c r="L208" s="6" t="s">
        <v>1503</v>
      </c>
      <c r="M208" s="6" t="s">
        <v>1504</v>
      </c>
      <c r="N208" s="6" t="s">
        <v>1505</v>
      </c>
      <c r="O208" s="7" t="s">
        <v>1506</v>
      </c>
      <c r="P208" s="6" t="s">
        <v>1507</v>
      </c>
      <c r="Q208" s="6">
        <f>662-2554410</f>
        <v>-2553748</v>
      </c>
      <c r="R208" s="6">
        <f>662-1186313</f>
        <v>-1185651</v>
      </c>
      <c r="S208" s="6" t="s">
        <v>1508</v>
      </c>
      <c r="T208" s="6" t="s">
        <v>1509</v>
      </c>
      <c r="U208" s="6" t="s">
        <v>1510</v>
      </c>
      <c r="V208" s="6" t="s">
        <v>66</v>
      </c>
      <c r="W208" s="6" t="s">
        <v>19</v>
      </c>
      <c r="X208" s="6" t="s">
        <v>1511</v>
      </c>
      <c r="Y208" s="6" t="s">
        <v>1512</v>
      </c>
      <c r="Z208" s="6">
        <f>6693-144052</f>
        <v>-137359</v>
      </c>
      <c r="AA208" s="6">
        <f>662-1186313</f>
        <v>-1185651</v>
      </c>
      <c r="AB208" s="6" t="s">
        <v>1513</v>
      </c>
      <c r="AC208" s="6" t="s">
        <v>1514</v>
      </c>
      <c r="AD208" s="6" t="s">
        <v>1515</v>
      </c>
      <c r="AE208" s="6" t="s">
        <v>1516</v>
      </c>
      <c r="AF208" s="6" t="s">
        <v>1517</v>
      </c>
      <c r="AG208" s="6" t="s">
        <v>27</v>
      </c>
    </row>
    <row r="209" spans="1:33" s="57" customFormat="1" ht="45">
      <c r="A209" s="29">
        <f t="shared" si="11"/>
        <v>4</v>
      </c>
      <c r="B209" s="17" t="s">
        <v>6954</v>
      </c>
      <c r="C209" s="6" t="s">
        <v>4847</v>
      </c>
      <c r="D209" s="6" t="s">
        <v>4848</v>
      </c>
      <c r="E209" s="6" t="s">
        <v>51</v>
      </c>
      <c r="F209" s="6" t="s">
        <v>52</v>
      </c>
      <c r="G209" s="6" t="s">
        <v>244</v>
      </c>
      <c r="H209" s="6" t="s">
        <v>869</v>
      </c>
      <c r="I209" s="6" t="s">
        <v>246</v>
      </c>
      <c r="J209" s="6" t="s">
        <v>33</v>
      </c>
      <c r="K209" s="6" t="s">
        <v>4849</v>
      </c>
      <c r="L209" s="6" t="s">
        <v>4850</v>
      </c>
      <c r="M209" s="6" t="s">
        <v>4851</v>
      </c>
      <c r="N209" s="6" t="s">
        <v>4852</v>
      </c>
      <c r="O209" s="6" t="s">
        <v>262</v>
      </c>
      <c r="P209" s="6" t="s">
        <v>4853</v>
      </c>
      <c r="Q209" s="6">
        <f>6687-9284311</f>
        <v>-9277624</v>
      </c>
      <c r="R209" s="6">
        <f>662-3546051</f>
        <v>-3545389</v>
      </c>
      <c r="S209" s="6" t="s">
        <v>4854</v>
      </c>
      <c r="T209" s="6" t="s">
        <v>4855</v>
      </c>
      <c r="U209" s="6" t="s">
        <v>4856</v>
      </c>
      <c r="V209" s="6" t="s">
        <v>66</v>
      </c>
      <c r="W209" s="6" t="s">
        <v>19</v>
      </c>
      <c r="X209" s="6" t="s">
        <v>4852</v>
      </c>
      <c r="Y209" s="6" t="s">
        <v>4853</v>
      </c>
      <c r="Z209" s="6">
        <f>6687-9284311</f>
        <v>-9277624</v>
      </c>
      <c r="AA209" s="6">
        <f>662-3546051</f>
        <v>-3545389</v>
      </c>
      <c r="AB209" s="6" t="s">
        <v>4857</v>
      </c>
      <c r="AC209" s="6" t="s">
        <v>4858</v>
      </c>
      <c r="AD209" s="6" t="s">
        <v>4859</v>
      </c>
      <c r="AE209" s="6" t="s">
        <v>4860</v>
      </c>
      <c r="AF209" s="6" t="s">
        <v>26</v>
      </c>
      <c r="AG209" s="6" t="s">
        <v>27</v>
      </c>
    </row>
    <row r="210" spans="1:33" s="57" customFormat="1" ht="45">
      <c r="A210" s="29">
        <f t="shared" si="11"/>
        <v>5</v>
      </c>
      <c r="B210" s="17" t="s">
        <v>6954</v>
      </c>
      <c r="C210" s="6" t="s">
        <v>938</v>
      </c>
      <c r="D210" s="6" t="s">
        <v>939</v>
      </c>
      <c r="E210" s="6" t="s">
        <v>3</v>
      </c>
      <c r="F210" s="6" t="s">
        <v>313</v>
      </c>
      <c r="G210" s="6" t="s">
        <v>5</v>
      </c>
      <c r="H210" s="6" t="s">
        <v>620</v>
      </c>
      <c r="I210" s="6" t="s">
        <v>7</v>
      </c>
      <c r="J210" s="6" t="s">
        <v>940</v>
      </c>
      <c r="K210" s="6" t="s">
        <v>941</v>
      </c>
      <c r="L210" s="6" t="s">
        <v>942</v>
      </c>
      <c r="M210" s="6" t="s">
        <v>943</v>
      </c>
      <c r="N210" s="6" t="s">
        <v>944</v>
      </c>
      <c r="O210" s="7" t="s">
        <v>945</v>
      </c>
      <c r="P210" s="6" t="s">
        <v>946</v>
      </c>
      <c r="Q210" s="6" t="s">
        <v>947</v>
      </c>
      <c r="R210" s="6" t="s">
        <v>948</v>
      </c>
      <c r="S210" s="6" t="s">
        <v>949</v>
      </c>
      <c r="T210" s="6" t="s">
        <v>950</v>
      </c>
      <c r="U210" s="6" t="s">
        <v>951</v>
      </c>
      <c r="V210" s="6" t="s">
        <v>18</v>
      </c>
      <c r="W210" s="6" t="s">
        <v>19</v>
      </c>
      <c r="X210" s="6" t="s">
        <v>952</v>
      </c>
      <c r="Y210" s="6" t="s">
        <v>953</v>
      </c>
      <c r="Z210" s="6" t="s">
        <v>947</v>
      </c>
      <c r="AA210" s="6" t="s">
        <v>948</v>
      </c>
      <c r="AB210" s="6" t="s">
        <v>954</v>
      </c>
      <c r="AC210" s="6" t="s">
        <v>955</v>
      </c>
      <c r="AD210" s="6" t="s">
        <v>956</v>
      </c>
      <c r="AE210" s="6" t="s">
        <v>957</v>
      </c>
      <c r="AF210" s="6" t="s">
        <v>26</v>
      </c>
      <c r="AG210" s="6" t="s">
        <v>27</v>
      </c>
    </row>
    <row r="211" spans="1:33" s="57" customFormat="1" ht="45">
      <c r="A211" s="13">
        <f>1+A210</f>
        <v>6</v>
      </c>
      <c r="B211" s="17" t="s">
        <v>6954</v>
      </c>
      <c r="C211" s="6" t="s">
        <v>5650</v>
      </c>
      <c r="D211" s="6" t="s">
        <v>5651</v>
      </c>
      <c r="E211" s="6" t="s">
        <v>3</v>
      </c>
      <c r="F211" s="6" t="s">
        <v>139</v>
      </c>
      <c r="G211" s="6" t="s">
        <v>5</v>
      </c>
      <c r="H211" s="6" t="s">
        <v>5652</v>
      </c>
      <c r="I211" s="6" t="s">
        <v>7</v>
      </c>
      <c r="J211" s="6" t="s">
        <v>33</v>
      </c>
      <c r="K211" s="6" t="s">
        <v>5653</v>
      </c>
      <c r="L211" s="6" t="s">
        <v>5654</v>
      </c>
      <c r="M211" s="6" t="s">
        <v>5655</v>
      </c>
      <c r="N211" s="6" t="s">
        <v>5656</v>
      </c>
      <c r="O211" s="7" t="s">
        <v>5657</v>
      </c>
      <c r="P211" s="6" t="s">
        <v>5658</v>
      </c>
      <c r="Q211" s="6" t="s">
        <v>5659</v>
      </c>
      <c r="R211" s="6" t="s">
        <v>240</v>
      </c>
      <c r="S211" s="6" t="s">
        <v>5660</v>
      </c>
      <c r="T211" s="6" t="s">
        <v>5661</v>
      </c>
      <c r="U211" s="6" t="s">
        <v>5662</v>
      </c>
      <c r="V211" s="6" t="s">
        <v>66</v>
      </c>
      <c r="W211" s="6" t="s">
        <v>19</v>
      </c>
      <c r="X211" s="6" t="s">
        <v>5663</v>
      </c>
      <c r="Y211" s="6" t="s">
        <v>5664</v>
      </c>
      <c r="Z211" s="6" t="s">
        <v>5665</v>
      </c>
      <c r="AA211" s="6" t="s">
        <v>240</v>
      </c>
      <c r="AB211" s="6" t="s">
        <v>5666</v>
      </c>
      <c r="AC211" s="6" t="s">
        <v>5667</v>
      </c>
      <c r="AD211" s="6" t="s">
        <v>5668</v>
      </c>
      <c r="AE211" s="6" t="s">
        <v>5669</v>
      </c>
      <c r="AF211" s="6" t="s">
        <v>26</v>
      </c>
      <c r="AG211" s="6" t="s">
        <v>27</v>
      </c>
    </row>
    <row r="212" spans="1:33" s="57" customFormat="1" ht="45">
      <c r="A212" s="13">
        <f t="shared" ref="A212:A222" si="12">1+A211</f>
        <v>7</v>
      </c>
      <c r="B212" s="17" t="s">
        <v>6954</v>
      </c>
      <c r="C212" s="34" t="s">
        <v>2232</v>
      </c>
      <c r="D212" s="34" t="s">
        <v>2233</v>
      </c>
      <c r="E212" s="34" t="s">
        <v>618</v>
      </c>
      <c r="F212" s="34" t="s">
        <v>2234</v>
      </c>
      <c r="G212" s="34" t="s">
        <v>5</v>
      </c>
      <c r="H212" s="34" t="s">
        <v>2235</v>
      </c>
      <c r="I212" s="34" t="s">
        <v>7</v>
      </c>
      <c r="J212" s="34" t="s">
        <v>2236</v>
      </c>
      <c r="K212" s="34" t="s">
        <v>2237</v>
      </c>
      <c r="L212" s="34" t="s">
        <v>2238</v>
      </c>
      <c r="M212" s="34" t="s">
        <v>2239</v>
      </c>
      <c r="N212" s="34" t="s">
        <v>2240</v>
      </c>
      <c r="O212" s="34" t="s">
        <v>336</v>
      </c>
      <c r="P212" s="34" t="s">
        <v>2241</v>
      </c>
      <c r="Q212" s="34">
        <f>976-99129913</f>
        <v>-99128937</v>
      </c>
      <c r="R212" s="34">
        <f>976-11-344800</f>
        <v>-343835</v>
      </c>
      <c r="S212" s="34" t="s">
        <v>2242</v>
      </c>
      <c r="T212" s="34" t="s">
        <v>2243</v>
      </c>
      <c r="U212" s="34" t="s">
        <v>2244</v>
      </c>
      <c r="V212" s="34" t="s">
        <v>66</v>
      </c>
      <c r="W212" s="34" t="s">
        <v>19</v>
      </c>
      <c r="X212" s="34" t="s">
        <v>2245</v>
      </c>
      <c r="Y212" s="34" t="s">
        <v>2246</v>
      </c>
      <c r="Z212" s="34">
        <f>976-99129913</f>
        <v>-99128937</v>
      </c>
      <c r="AA212" s="34">
        <f>976-11-344800</f>
        <v>-343835</v>
      </c>
      <c r="AB212" s="34" t="s">
        <v>2247</v>
      </c>
      <c r="AC212" s="34" t="s">
        <v>2248</v>
      </c>
      <c r="AD212" s="34" t="s">
        <v>2249</v>
      </c>
      <c r="AE212" s="34" t="s">
        <v>2250</v>
      </c>
      <c r="AF212" s="34" t="s">
        <v>26</v>
      </c>
      <c r="AG212" s="34" t="s">
        <v>27</v>
      </c>
    </row>
    <row r="213" spans="1:33" s="57" customFormat="1" ht="45">
      <c r="A213" s="13">
        <f t="shared" si="12"/>
        <v>8</v>
      </c>
      <c r="B213" s="17" t="s">
        <v>6954</v>
      </c>
      <c r="C213" s="6" t="s">
        <v>263</v>
      </c>
      <c r="D213" s="6" t="s">
        <v>264</v>
      </c>
      <c r="E213" s="6" t="s">
        <v>51</v>
      </c>
      <c r="F213" s="6" t="s">
        <v>243</v>
      </c>
      <c r="G213" s="6" t="s">
        <v>244</v>
      </c>
      <c r="H213" s="6" t="s">
        <v>265</v>
      </c>
      <c r="I213" s="6" t="s">
        <v>266</v>
      </c>
      <c r="J213" s="6" t="s">
        <v>33</v>
      </c>
      <c r="K213" s="6" t="s">
        <v>267</v>
      </c>
      <c r="L213" s="6" t="s">
        <v>268</v>
      </c>
      <c r="M213" s="6" t="s">
        <v>269</v>
      </c>
      <c r="N213" s="6" t="s">
        <v>270</v>
      </c>
      <c r="O213" s="7" t="s">
        <v>271</v>
      </c>
      <c r="P213" s="6" t="s">
        <v>272</v>
      </c>
      <c r="Q213" s="6">
        <v>6324100204</v>
      </c>
      <c r="R213" s="6">
        <v>6323762546</v>
      </c>
      <c r="S213" s="6" t="s">
        <v>273</v>
      </c>
      <c r="T213" s="6" t="s">
        <v>274</v>
      </c>
      <c r="U213" s="6" t="s">
        <v>275</v>
      </c>
      <c r="V213" s="6" t="s">
        <v>66</v>
      </c>
      <c r="W213" s="6" t="s">
        <v>19</v>
      </c>
      <c r="X213" s="6" t="s">
        <v>276</v>
      </c>
      <c r="Y213" s="6" t="s">
        <v>277</v>
      </c>
      <c r="Z213" s="6">
        <v>6324100204</v>
      </c>
      <c r="AA213" s="6">
        <v>6323762546</v>
      </c>
      <c r="AB213" s="6" t="s">
        <v>278</v>
      </c>
      <c r="AC213" s="6" t="s">
        <v>279</v>
      </c>
      <c r="AD213" s="6" t="s">
        <v>24</v>
      </c>
      <c r="AE213" s="6" t="s">
        <v>280</v>
      </c>
      <c r="AF213" s="6" t="s">
        <v>26</v>
      </c>
      <c r="AG213" s="6" t="s">
        <v>27</v>
      </c>
    </row>
    <row r="214" spans="1:33" s="57" customFormat="1" ht="45">
      <c r="A214" s="13">
        <f t="shared" si="12"/>
        <v>9</v>
      </c>
      <c r="B214" s="17" t="s">
        <v>6954</v>
      </c>
      <c r="C214" s="6" t="s">
        <v>5380</v>
      </c>
      <c r="D214" s="6" t="s">
        <v>5381</v>
      </c>
      <c r="E214" s="6" t="s">
        <v>51</v>
      </c>
      <c r="F214" s="6" t="s">
        <v>52</v>
      </c>
      <c r="G214" s="6" t="s">
        <v>283</v>
      </c>
      <c r="H214" s="6" t="s">
        <v>5382</v>
      </c>
      <c r="I214" s="6" t="s">
        <v>266</v>
      </c>
      <c r="J214" s="6" t="s">
        <v>448</v>
      </c>
      <c r="K214" s="6" t="s">
        <v>5383</v>
      </c>
      <c r="L214" s="6" t="s">
        <v>5384</v>
      </c>
      <c r="M214" s="6" t="s">
        <v>5385</v>
      </c>
      <c r="N214" s="6" t="s">
        <v>5386</v>
      </c>
      <c r="O214" s="7" t="s">
        <v>5387</v>
      </c>
      <c r="P214" s="6" t="s">
        <v>5388</v>
      </c>
      <c r="Q214" s="6" t="s">
        <v>5389</v>
      </c>
      <c r="R214" s="6">
        <v>6626603381</v>
      </c>
      <c r="S214" s="6" t="s">
        <v>5390</v>
      </c>
      <c r="T214" s="6" t="s">
        <v>262</v>
      </c>
      <c r="U214" s="6" t="s">
        <v>5391</v>
      </c>
      <c r="V214" s="6" t="s">
        <v>66</v>
      </c>
      <c r="W214" s="6" t="s">
        <v>19</v>
      </c>
      <c r="X214" s="6" t="s">
        <v>5392</v>
      </c>
      <c r="Y214" s="6" t="s">
        <v>5388</v>
      </c>
      <c r="Z214" s="6" t="s">
        <v>5389</v>
      </c>
      <c r="AA214" s="6">
        <v>6626603381</v>
      </c>
      <c r="AB214" s="6" t="s">
        <v>5393</v>
      </c>
      <c r="AC214" s="6" t="s">
        <v>5394</v>
      </c>
      <c r="AD214" s="6" t="s">
        <v>5395</v>
      </c>
      <c r="AE214" s="6" t="s">
        <v>5396</v>
      </c>
      <c r="AF214" s="6" t="s">
        <v>26</v>
      </c>
      <c r="AG214" s="6" t="s">
        <v>27</v>
      </c>
    </row>
    <row r="215" spans="1:33" s="57" customFormat="1" ht="45">
      <c r="A215" s="13">
        <f t="shared" si="12"/>
        <v>10</v>
      </c>
      <c r="B215" s="17" t="s">
        <v>6954</v>
      </c>
      <c r="C215" s="6" t="s">
        <v>4877</v>
      </c>
      <c r="D215" s="6" t="s">
        <v>4877</v>
      </c>
      <c r="E215" s="6" t="s">
        <v>51</v>
      </c>
      <c r="F215" s="6" t="s">
        <v>222</v>
      </c>
      <c r="G215" s="6" t="s">
        <v>5</v>
      </c>
      <c r="H215" s="6" t="s">
        <v>4878</v>
      </c>
      <c r="I215" s="6" t="s">
        <v>7</v>
      </c>
      <c r="J215" s="6" t="s">
        <v>33</v>
      </c>
      <c r="K215" s="6" t="s">
        <v>4879</v>
      </c>
      <c r="L215" s="6" t="s">
        <v>4880</v>
      </c>
      <c r="M215" s="6" t="s">
        <v>4881</v>
      </c>
      <c r="N215" s="6" t="s">
        <v>4882</v>
      </c>
      <c r="O215" s="7" t="s">
        <v>4883</v>
      </c>
      <c r="P215" s="6" t="s">
        <v>4884</v>
      </c>
      <c r="Q215" s="6" t="s">
        <v>4885</v>
      </c>
      <c r="R215" s="6" t="s">
        <v>4886</v>
      </c>
      <c r="S215" s="6" t="s">
        <v>4887</v>
      </c>
      <c r="T215" s="6" t="s">
        <v>4887</v>
      </c>
      <c r="U215" s="6" t="s">
        <v>4888</v>
      </c>
      <c r="V215" s="6" t="s">
        <v>66</v>
      </c>
      <c r="W215" s="6" t="s">
        <v>19</v>
      </c>
      <c r="X215" s="6" t="s">
        <v>4882</v>
      </c>
      <c r="Y215" s="6" t="s">
        <v>4889</v>
      </c>
      <c r="Z215" s="6" t="s">
        <v>4890</v>
      </c>
      <c r="AA215" s="6" t="s">
        <v>4886</v>
      </c>
      <c r="AB215" s="6" t="s">
        <v>4891</v>
      </c>
      <c r="AC215" s="6" t="s">
        <v>336</v>
      </c>
      <c r="AD215" s="6" t="s">
        <v>4892</v>
      </c>
      <c r="AE215" s="6" t="s">
        <v>336</v>
      </c>
      <c r="AF215" s="6" t="s">
        <v>26</v>
      </c>
      <c r="AG215" s="6" t="s">
        <v>27</v>
      </c>
    </row>
    <row r="216" spans="1:33" s="57" customFormat="1" ht="45">
      <c r="A216" s="13">
        <f t="shared" si="12"/>
        <v>11</v>
      </c>
      <c r="B216" s="17" t="s">
        <v>6954</v>
      </c>
      <c r="C216" s="34" t="s">
        <v>5293</v>
      </c>
      <c r="D216" s="34" t="s">
        <v>5294</v>
      </c>
      <c r="E216" s="34" t="s">
        <v>51</v>
      </c>
      <c r="F216" s="34" t="s">
        <v>1805</v>
      </c>
      <c r="G216" s="34" t="s">
        <v>117</v>
      </c>
      <c r="H216" s="34" t="s">
        <v>4859</v>
      </c>
      <c r="I216" s="34" t="s">
        <v>7</v>
      </c>
      <c r="J216" s="34" t="s">
        <v>33</v>
      </c>
      <c r="K216" s="34" t="s">
        <v>5295</v>
      </c>
      <c r="L216" s="34" t="s">
        <v>5296</v>
      </c>
      <c r="M216" s="34" t="s">
        <v>5297</v>
      </c>
      <c r="N216" s="34" t="s">
        <v>5298</v>
      </c>
      <c r="O216" s="35" t="s">
        <v>5299</v>
      </c>
      <c r="P216" s="34" t="s">
        <v>5300</v>
      </c>
      <c r="Q216" s="34">
        <f>84-1658338023</f>
        <v>-1658337939</v>
      </c>
      <c r="R216" s="34">
        <f>844-9412674</f>
        <v>-9411830</v>
      </c>
      <c r="S216" s="34" t="s">
        <v>5301</v>
      </c>
      <c r="T216" s="34" t="s">
        <v>5302</v>
      </c>
      <c r="U216" s="34" t="s">
        <v>5303</v>
      </c>
      <c r="V216" s="34" t="s">
        <v>18</v>
      </c>
      <c r="W216" s="34" t="s">
        <v>19</v>
      </c>
      <c r="X216" s="34" t="s">
        <v>5304</v>
      </c>
      <c r="Y216" s="34" t="s">
        <v>5305</v>
      </c>
      <c r="Z216" s="34">
        <f>84-971778431</f>
        <v>-971778347</v>
      </c>
      <c r="AA216" s="34">
        <f>844-39412671</f>
        <v>-39411827</v>
      </c>
      <c r="AB216" s="34" t="s">
        <v>5306</v>
      </c>
      <c r="AC216" s="34" t="s">
        <v>5307</v>
      </c>
      <c r="AD216" s="34" t="s">
        <v>5308</v>
      </c>
      <c r="AE216" s="34" t="s">
        <v>5309</v>
      </c>
      <c r="AF216" s="34" t="s">
        <v>26</v>
      </c>
      <c r="AG216" s="34" t="s">
        <v>27</v>
      </c>
    </row>
    <row r="217" spans="1:33" s="57" customFormat="1" ht="45">
      <c r="A217" s="13">
        <f t="shared" si="12"/>
        <v>12</v>
      </c>
      <c r="B217" s="17" t="s">
        <v>6954</v>
      </c>
      <c r="C217" s="6" t="s">
        <v>350</v>
      </c>
      <c r="D217" s="6" t="s">
        <v>351</v>
      </c>
      <c r="E217" s="6" t="s">
        <v>3</v>
      </c>
      <c r="F217" s="6" t="s">
        <v>95</v>
      </c>
      <c r="G217" s="6" t="s">
        <v>5</v>
      </c>
      <c r="H217" s="6" t="s">
        <v>24</v>
      </c>
      <c r="I217" s="6" t="s">
        <v>7</v>
      </c>
      <c r="J217" s="6" t="s">
        <v>33</v>
      </c>
      <c r="K217" s="6" t="s">
        <v>352</v>
      </c>
      <c r="L217" s="6" t="s">
        <v>353</v>
      </c>
      <c r="M217" s="6" t="s">
        <v>354</v>
      </c>
      <c r="N217" s="6" t="s">
        <v>355</v>
      </c>
      <c r="O217" s="7" t="s">
        <v>356</v>
      </c>
      <c r="P217" s="6" t="s">
        <v>357</v>
      </c>
      <c r="Q217" s="6">
        <v>15529153</v>
      </c>
      <c r="R217" s="6">
        <v>15526725</v>
      </c>
      <c r="S217" s="6" t="s">
        <v>358</v>
      </c>
      <c r="T217" s="6" t="s">
        <v>359</v>
      </c>
      <c r="U217" s="6" t="s">
        <v>360</v>
      </c>
      <c r="V217" s="6" t="s">
        <v>66</v>
      </c>
      <c r="W217" s="6" t="s">
        <v>19</v>
      </c>
      <c r="X217" s="6" t="s">
        <v>361</v>
      </c>
      <c r="Y217" s="6" t="s">
        <v>362</v>
      </c>
      <c r="Z217" s="6">
        <v>9884709354</v>
      </c>
      <c r="AA217" s="6">
        <v>15526725</v>
      </c>
      <c r="AB217" s="6" t="s">
        <v>363</v>
      </c>
      <c r="AC217" s="6" t="s">
        <v>364</v>
      </c>
      <c r="AD217" s="6" t="s">
        <v>365</v>
      </c>
      <c r="AE217" s="6" t="s">
        <v>366</v>
      </c>
      <c r="AF217" s="6" t="s">
        <v>26</v>
      </c>
      <c r="AG217" s="6" t="s">
        <v>27</v>
      </c>
    </row>
    <row r="218" spans="1:33" s="57" customFormat="1" ht="45">
      <c r="A218" s="13">
        <f t="shared" si="12"/>
        <v>13</v>
      </c>
      <c r="B218" s="17" t="s">
        <v>6954</v>
      </c>
      <c r="C218" s="6" t="s">
        <v>3265</v>
      </c>
      <c r="D218" s="6" t="s">
        <v>3266</v>
      </c>
      <c r="E218" s="6" t="s">
        <v>3</v>
      </c>
      <c r="F218" s="6" t="s">
        <v>95</v>
      </c>
      <c r="G218" s="6" t="s">
        <v>5</v>
      </c>
      <c r="H218" s="6" t="s">
        <v>1665</v>
      </c>
      <c r="I218" s="6" t="s">
        <v>7</v>
      </c>
      <c r="J218" s="6" t="s">
        <v>33</v>
      </c>
      <c r="K218" s="6" t="s">
        <v>3267</v>
      </c>
      <c r="L218" s="6" t="s">
        <v>3268</v>
      </c>
      <c r="M218" s="6" t="s">
        <v>3269</v>
      </c>
      <c r="N218" s="6" t="s">
        <v>3270</v>
      </c>
      <c r="O218" s="7" t="s">
        <v>3271</v>
      </c>
      <c r="P218" s="6" t="s">
        <v>3272</v>
      </c>
      <c r="Q218" s="6" t="s">
        <v>3273</v>
      </c>
      <c r="R218" s="6" t="s">
        <v>421</v>
      </c>
      <c r="S218" s="6" t="s">
        <v>3274</v>
      </c>
      <c r="T218" s="6" t="s">
        <v>3275</v>
      </c>
      <c r="U218" s="6" t="s">
        <v>3276</v>
      </c>
      <c r="V218" s="6" t="s">
        <v>18</v>
      </c>
      <c r="W218" s="6" t="s">
        <v>193</v>
      </c>
      <c r="X218" s="6" t="s">
        <v>3270</v>
      </c>
      <c r="Y218" s="6" t="s">
        <v>3277</v>
      </c>
      <c r="Z218" s="6">
        <v>9849700564</v>
      </c>
      <c r="AA218" s="6" t="s">
        <v>421</v>
      </c>
      <c r="AB218" s="6" t="s">
        <v>3278</v>
      </c>
      <c r="AC218" s="6" t="s">
        <v>585</v>
      </c>
      <c r="AD218" s="6" t="s">
        <v>3279</v>
      </c>
      <c r="AE218" s="6" t="s">
        <v>3280</v>
      </c>
      <c r="AF218" s="6" t="s">
        <v>26</v>
      </c>
      <c r="AG218" s="6" t="s">
        <v>27</v>
      </c>
    </row>
    <row r="219" spans="1:33" s="19" customFormat="1" ht="45">
      <c r="A219" s="13">
        <f t="shared" si="12"/>
        <v>14</v>
      </c>
      <c r="B219" s="17" t="s">
        <v>6954</v>
      </c>
      <c r="C219" s="36" t="s">
        <v>6096</v>
      </c>
      <c r="D219" s="36" t="s">
        <v>6097</v>
      </c>
      <c r="E219" s="36" t="s">
        <v>51</v>
      </c>
      <c r="F219" s="36" t="s">
        <v>31</v>
      </c>
      <c r="G219" s="36" t="s">
        <v>244</v>
      </c>
      <c r="H219" s="36" t="s">
        <v>6098</v>
      </c>
      <c r="I219" s="36" t="s">
        <v>715</v>
      </c>
      <c r="J219" s="36" t="s">
        <v>6099</v>
      </c>
      <c r="K219" s="36" t="s">
        <v>6100</v>
      </c>
      <c r="L219" s="36" t="s">
        <v>6101</v>
      </c>
      <c r="M219" s="36" t="s">
        <v>6102</v>
      </c>
      <c r="N219" s="36" t="s">
        <v>6103</v>
      </c>
      <c r="O219" s="37" t="s">
        <v>6104</v>
      </c>
      <c r="P219" s="36" t="s">
        <v>6105</v>
      </c>
      <c r="Q219" s="36" t="s">
        <v>6106</v>
      </c>
      <c r="R219" s="36" t="s">
        <v>6107</v>
      </c>
      <c r="S219" s="36" t="s">
        <v>6108</v>
      </c>
      <c r="T219" s="36" t="s">
        <v>6109</v>
      </c>
      <c r="U219" s="36" t="s">
        <v>6110</v>
      </c>
      <c r="V219" s="36" t="s">
        <v>18</v>
      </c>
      <c r="W219" s="36" t="s">
        <v>19</v>
      </c>
      <c r="X219" s="36" t="s">
        <v>6111</v>
      </c>
      <c r="Y219" s="36" t="s">
        <v>6112</v>
      </c>
      <c r="Z219" s="36" t="s">
        <v>6113</v>
      </c>
      <c r="AA219" s="36" t="s">
        <v>6114</v>
      </c>
      <c r="AB219" s="36" t="s">
        <v>6115</v>
      </c>
      <c r="AC219" s="36" t="s">
        <v>6116</v>
      </c>
      <c r="AD219" s="36" t="s">
        <v>6117</v>
      </c>
      <c r="AE219" s="36" t="s">
        <v>6118</v>
      </c>
      <c r="AF219" s="36" t="s">
        <v>26</v>
      </c>
      <c r="AG219" s="36" t="s">
        <v>27</v>
      </c>
    </row>
    <row r="220" spans="1:33" s="2" customFormat="1" ht="45">
      <c r="A220" s="13">
        <f t="shared" si="12"/>
        <v>15</v>
      </c>
      <c r="B220" s="17" t="s">
        <v>6954</v>
      </c>
      <c r="C220" s="6" t="s">
        <v>6045</v>
      </c>
      <c r="D220" s="6" t="s">
        <v>6046</v>
      </c>
      <c r="E220" s="6" t="s">
        <v>51</v>
      </c>
      <c r="F220" s="6" t="s">
        <v>95</v>
      </c>
      <c r="G220" s="6" t="s">
        <v>5</v>
      </c>
      <c r="H220" s="6" t="s">
        <v>6047</v>
      </c>
      <c r="I220" s="6" t="s">
        <v>7</v>
      </c>
      <c r="J220" s="6" t="s">
        <v>33</v>
      </c>
      <c r="K220" s="6" t="s">
        <v>2589</v>
      </c>
      <c r="L220" s="6" t="s">
        <v>6048</v>
      </c>
      <c r="M220" s="6" t="s">
        <v>6049</v>
      </c>
      <c r="N220" s="6" t="s">
        <v>6050</v>
      </c>
      <c r="O220" s="7" t="s">
        <v>6051</v>
      </c>
      <c r="P220" s="6" t="s">
        <v>6052</v>
      </c>
      <c r="Q220" s="6" t="s">
        <v>6053</v>
      </c>
      <c r="R220" s="6" t="s">
        <v>6053</v>
      </c>
      <c r="S220" s="6" t="s">
        <v>6054</v>
      </c>
      <c r="T220" s="6" t="s">
        <v>6055</v>
      </c>
      <c r="U220" s="6" t="s">
        <v>6045</v>
      </c>
      <c r="V220" s="6" t="s">
        <v>66</v>
      </c>
      <c r="W220" s="6" t="s">
        <v>19</v>
      </c>
      <c r="X220" s="6" t="s">
        <v>6056</v>
      </c>
      <c r="Y220" s="6" t="s">
        <v>6052</v>
      </c>
      <c r="Z220" s="6">
        <f>977-1-4008564</f>
        <v>-4007588</v>
      </c>
      <c r="AA220" s="6">
        <f>977-1-4008564</f>
        <v>-4007588</v>
      </c>
      <c r="AB220" s="6" t="s">
        <v>6057</v>
      </c>
      <c r="AC220" s="6" t="s">
        <v>6058</v>
      </c>
      <c r="AD220" s="6" t="s">
        <v>6059</v>
      </c>
      <c r="AE220" s="6" t="s">
        <v>6060</v>
      </c>
      <c r="AF220" s="6" t="s">
        <v>26</v>
      </c>
      <c r="AG220" s="6" t="s">
        <v>27</v>
      </c>
    </row>
    <row r="221" spans="1:33" s="57" customFormat="1" ht="45">
      <c r="A221" s="13">
        <f t="shared" si="12"/>
        <v>16</v>
      </c>
      <c r="B221" s="17" t="s">
        <v>6954</v>
      </c>
      <c r="C221" s="6" t="s">
        <v>5474</v>
      </c>
      <c r="D221" s="6" t="s">
        <v>5475</v>
      </c>
      <c r="E221" s="6" t="s">
        <v>51</v>
      </c>
      <c r="F221" s="6" t="s">
        <v>52</v>
      </c>
      <c r="G221" s="6" t="s">
        <v>244</v>
      </c>
      <c r="H221" s="6" t="s">
        <v>5476</v>
      </c>
      <c r="I221" s="6" t="s">
        <v>246</v>
      </c>
      <c r="J221" s="6" t="s">
        <v>33</v>
      </c>
      <c r="K221" s="6" t="s">
        <v>262</v>
      </c>
      <c r="L221" s="6" t="s">
        <v>5559</v>
      </c>
      <c r="M221" s="6" t="s">
        <v>5477</v>
      </c>
      <c r="N221" s="6" t="s">
        <v>5478</v>
      </c>
      <c r="O221" s="6" t="s">
        <v>5479</v>
      </c>
      <c r="P221" s="6" t="s">
        <v>5480</v>
      </c>
      <c r="Q221" s="6" t="s">
        <v>262</v>
      </c>
      <c r="R221" s="6" t="s">
        <v>262</v>
      </c>
      <c r="S221" s="6" t="s">
        <v>5481</v>
      </c>
      <c r="T221" s="6" t="s">
        <v>262</v>
      </c>
      <c r="U221" s="6" t="s">
        <v>5482</v>
      </c>
      <c r="V221" s="6" t="s">
        <v>18</v>
      </c>
      <c r="W221" s="6" t="s">
        <v>193</v>
      </c>
      <c r="X221" s="6" t="s">
        <v>5483</v>
      </c>
      <c r="Y221" s="6" t="s">
        <v>5479</v>
      </c>
      <c r="Z221" s="6" t="s">
        <v>5484</v>
      </c>
      <c r="AA221" s="6" t="s">
        <v>262</v>
      </c>
      <c r="AB221" s="6" t="s">
        <v>5485</v>
      </c>
      <c r="AC221" s="6" t="s">
        <v>262</v>
      </c>
      <c r="AD221" s="6" t="s">
        <v>5486</v>
      </c>
      <c r="AE221" s="6" t="s">
        <v>262</v>
      </c>
      <c r="AF221" s="6" t="s">
        <v>135</v>
      </c>
      <c r="AG221" s="6" t="s">
        <v>27</v>
      </c>
    </row>
    <row r="222" spans="1:33" s="57" customFormat="1" ht="45">
      <c r="A222" s="13">
        <f t="shared" si="12"/>
        <v>17</v>
      </c>
      <c r="B222" s="17" t="s">
        <v>6954</v>
      </c>
      <c r="C222" s="6" t="s">
        <v>5809</v>
      </c>
      <c r="D222" s="6" t="s">
        <v>4861</v>
      </c>
      <c r="E222" s="6" t="s">
        <v>51</v>
      </c>
      <c r="F222" s="6" t="s">
        <v>52</v>
      </c>
      <c r="G222" s="6" t="s">
        <v>283</v>
      </c>
      <c r="H222" s="6" t="s">
        <v>4862</v>
      </c>
      <c r="I222" s="6" t="s">
        <v>266</v>
      </c>
      <c r="J222" s="6" t="s">
        <v>448</v>
      </c>
      <c r="K222" s="6" t="s">
        <v>4863</v>
      </c>
      <c r="L222" s="6" t="s">
        <v>4864</v>
      </c>
      <c r="M222" s="6" t="s">
        <v>4865</v>
      </c>
      <c r="N222" s="6" t="s">
        <v>4866</v>
      </c>
      <c r="O222" s="7" t="s">
        <v>4867</v>
      </c>
      <c r="P222" s="6" t="s">
        <v>4868</v>
      </c>
      <c r="Q222" s="6">
        <v>6622554410</v>
      </c>
      <c r="R222" s="6" t="s">
        <v>262</v>
      </c>
      <c r="S222" s="6" t="s">
        <v>4869</v>
      </c>
      <c r="T222" s="6" t="s">
        <v>4869</v>
      </c>
      <c r="U222" s="6" t="s">
        <v>4870</v>
      </c>
      <c r="V222" s="6" t="s">
        <v>66</v>
      </c>
      <c r="W222" s="6" t="s">
        <v>19</v>
      </c>
      <c r="X222" s="6" t="s">
        <v>4871</v>
      </c>
      <c r="Y222" s="6" t="s">
        <v>4872</v>
      </c>
      <c r="Z222" s="6">
        <v>66826960334</v>
      </c>
      <c r="AA222" s="6" t="s">
        <v>262</v>
      </c>
      <c r="AB222" s="6" t="s">
        <v>4873</v>
      </c>
      <c r="AC222" s="6" t="s">
        <v>4874</v>
      </c>
      <c r="AD222" s="6" t="s">
        <v>4875</v>
      </c>
      <c r="AE222" s="6" t="s">
        <v>4876</v>
      </c>
      <c r="AF222" s="6" t="s">
        <v>1517</v>
      </c>
      <c r="AG222" s="6" t="s">
        <v>27</v>
      </c>
    </row>
    <row r="223" spans="1:33" s="78" customFormat="1" ht="21">
      <c r="A223" s="134" t="s">
        <v>5940</v>
      </c>
      <c r="B223" s="134"/>
      <c r="C223" s="134"/>
      <c r="D223" s="134"/>
      <c r="E223" s="134"/>
      <c r="F223" s="134"/>
      <c r="G223" s="134"/>
      <c r="H223" s="134"/>
      <c r="I223" s="134"/>
      <c r="J223" s="134"/>
      <c r="K223" s="134"/>
      <c r="L223" s="134"/>
      <c r="M223" s="134"/>
      <c r="N223" s="134"/>
      <c r="O223" s="134"/>
      <c r="P223" s="134"/>
      <c r="Q223" s="134"/>
      <c r="R223" s="134"/>
      <c r="S223" s="134"/>
      <c r="T223" s="134"/>
      <c r="U223" s="134"/>
      <c r="V223" s="134"/>
      <c r="W223" s="134"/>
      <c r="X223" s="134"/>
      <c r="Y223" s="134"/>
      <c r="Z223" s="134"/>
      <c r="AA223" s="134"/>
      <c r="AB223" s="134"/>
      <c r="AC223" s="134"/>
      <c r="AD223" s="134"/>
      <c r="AE223" s="134"/>
      <c r="AF223" s="134"/>
      <c r="AG223" s="134"/>
    </row>
    <row r="224" spans="1:33" s="2" customFormat="1" ht="30">
      <c r="A224" s="13">
        <v>1</v>
      </c>
      <c r="B224" s="9" t="s">
        <v>465</v>
      </c>
      <c r="C224" s="6" t="s">
        <v>6504</v>
      </c>
      <c r="D224" s="6" t="s">
        <v>6505</v>
      </c>
      <c r="E224" s="6" t="s">
        <v>1590</v>
      </c>
      <c r="F224" s="6" t="s">
        <v>809</v>
      </c>
      <c r="G224" s="6" t="s">
        <v>335</v>
      </c>
      <c r="H224" s="6" t="s">
        <v>6506</v>
      </c>
      <c r="I224" s="6" t="s">
        <v>246</v>
      </c>
      <c r="J224" s="6" t="s">
        <v>33</v>
      </c>
      <c r="K224" s="6" t="s">
        <v>6507</v>
      </c>
      <c r="L224" s="6" t="s">
        <v>6508</v>
      </c>
      <c r="M224" s="6" t="s">
        <v>6509</v>
      </c>
      <c r="N224" s="6" t="s">
        <v>6510</v>
      </c>
      <c r="O224" s="6" t="s">
        <v>6511</v>
      </c>
      <c r="P224" s="6" t="s">
        <v>4441</v>
      </c>
      <c r="Q224" s="6">
        <v>923018503533</v>
      </c>
      <c r="R224" s="6">
        <v>923018503533</v>
      </c>
      <c r="S224" s="6" t="s">
        <v>6512</v>
      </c>
      <c r="T224" s="6" t="s">
        <v>6513</v>
      </c>
      <c r="U224" s="6" t="s">
        <v>6514</v>
      </c>
      <c r="V224" s="6" t="s">
        <v>66</v>
      </c>
      <c r="W224" s="6" t="s">
        <v>19</v>
      </c>
      <c r="X224" s="6" t="s">
        <v>6510</v>
      </c>
      <c r="Y224" s="6" t="s">
        <v>4441</v>
      </c>
      <c r="Z224" s="6">
        <v>923018503533</v>
      </c>
      <c r="AA224" s="6">
        <v>923018503533</v>
      </c>
      <c r="AB224" s="6" t="s">
        <v>6515</v>
      </c>
      <c r="AC224" s="6" t="s">
        <v>6507</v>
      </c>
      <c r="AD224" s="6" t="s">
        <v>6516</v>
      </c>
      <c r="AE224" s="6" t="s">
        <v>6517</v>
      </c>
      <c r="AF224" s="6" t="s">
        <v>26</v>
      </c>
      <c r="AG224" s="6" t="s">
        <v>27</v>
      </c>
    </row>
    <row r="225" spans="1:33" s="57" customFormat="1" ht="30">
      <c r="A225" s="13">
        <f>1+A224</f>
        <v>2</v>
      </c>
      <c r="B225" s="9" t="s">
        <v>465</v>
      </c>
      <c r="C225" s="6" t="s">
        <v>825</v>
      </c>
      <c r="D225" s="6" t="s">
        <v>826</v>
      </c>
      <c r="E225" s="6" t="s">
        <v>51</v>
      </c>
      <c r="F225" s="6" t="s">
        <v>243</v>
      </c>
      <c r="G225" s="6" t="s">
        <v>117</v>
      </c>
      <c r="H225" s="6" t="s">
        <v>827</v>
      </c>
      <c r="I225" s="6" t="s">
        <v>7</v>
      </c>
      <c r="J225" s="6" t="s">
        <v>33</v>
      </c>
      <c r="K225" s="6" t="s">
        <v>828</v>
      </c>
      <c r="L225" s="6" t="s">
        <v>829</v>
      </c>
      <c r="M225" s="6" t="s">
        <v>830</v>
      </c>
      <c r="N225" s="6" t="s">
        <v>831</v>
      </c>
      <c r="O225" s="7" t="s">
        <v>832</v>
      </c>
      <c r="P225" s="6" t="s">
        <v>833</v>
      </c>
      <c r="Q225" s="6">
        <f>6-32-9615969</f>
        <v>-9615995</v>
      </c>
      <c r="R225" s="6">
        <f>6-32-9615969</f>
        <v>-9615995</v>
      </c>
      <c r="S225" s="6" t="s">
        <v>834</v>
      </c>
      <c r="T225" s="6" t="s">
        <v>835</v>
      </c>
      <c r="U225" s="6" t="s">
        <v>836</v>
      </c>
      <c r="V225" s="6" t="s">
        <v>18</v>
      </c>
      <c r="W225" s="6" t="s">
        <v>19</v>
      </c>
      <c r="X225" s="6" t="s">
        <v>837</v>
      </c>
      <c r="Y225" s="6" t="s">
        <v>838</v>
      </c>
      <c r="Z225" s="6">
        <f>6-32-8065023</f>
        <v>-8065049</v>
      </c>
      <c r="AA225" s="6">
        <f>6-32-9615969</f>
        <v>-9615995</v>
      </c>
      <c r="AB225" s="6" t="s">
        <v>839</v>
      </c>
      <c r="AC225" s="6" t="s">
        <v>840</v>
      </c>
      <c r="AD225" s="6" t="s">
        <v>841</v>
      </c>
      <c r="AE225" s="6" t="s">
        <v>842</v>
      </c>
      <c r="AF225" s="6" t="s">
        <v>135</v>
      </c>
      <c r="AG225" s="6" t="s">
        <v>27</v>
      </c>
    </row>
    <row r="226" spans="1:33" s="57" customFormat="1" ht="30">
      <c r="A226" s="13">
        <f t="shared" ref="A226:A233" si="13">1+A225</f>
        <v>3</v>
      </c>
      <c r="B226" s="9" t="s">
        <v>465</v>
      </c>
      <c r="C226" s="6" t="s">
        <v>2729</v>
      </c>
      <c r="D226" s="6" t="s">
        <v>2730</v>
      </c>
      <c r="E226" s="6" t="s">
        <v>1590</v>
      </c>
      <c r="F226" s="6" t="s">
        <v>2731</v>
      </c>
      <c r="G226" s="6" t="s">
        <v>283</v>
      </c>
      <c r="H226" s="6" t="s">
        <v>2732</v>
      </c>
      <c r="I226" s="6" t="s">
        <v>266</v>
      </c>
      <c r="J226" s="6" t="s">
        <v>448</v>
      </c>
      <c r="K226" s="6" t="s">
        <v>2733</v>
      </c>
      <c r="L226" s="6" t="s">
        <v>2734</v>
      </c>
      <c r="M226" s="6" t="s">
        <v>2735</v>
      </c>
      <c r="N226" s="7" t="s">
        <v>2736</v>
      </c>
      <c r="O226" s="7" t="s">
        <v>2736</v>
      </c>
      <c r="P226" s="6" t="s">
        <v>2737</v>
      </c>
      <c r="Q226" s="6" t="s">
        <v>2738</v>
      </c>
      <c r="R226" s="6" t="s">
        <v>2738</v>
      </c>
      <c r="S226" s="6" t="s">
        <v>2739</v>
      </c>
      <c r="T226" s="6" t="s">
        <v>2740</v>
      </c>
      <c r="U226" s="6" t="s">
        <v>2741</v>
      </c>
      <c r="V226" s="6" t="s">
        <v>66</v>
      </c>
      <c r="W226" s="6" t="s">
        <v>19</v>
      </c>
      <c r="X226" s="6" t="s">
        <v>2742</v>
      </c>
      <c r="Y226" s="6" t="s">
        <v>2737</v>
      </c>
      <c r="Z226" s="6" t="s">
        <v>2738</v>
      </c>
      <c r="AA226" s="6" t="s">
        <v>2738</v>
      </c>
      <c r="AB226" s="6" t="s">
        <v>2743</v>
      </c>
      <c r="AC226" s="6" t="s">
        <v>2744</v>
      </c>
      <c r="AD226" s="6" t="s">
        <v>2745</v>
      </c>
      <c r="AE226" s="6" t="s">
        <v>2746</v>
      </c>
      <c r="AF226" s="6" t="s">
        <v>26</v>
      </c>
      <c r="AG226" s="6" t="s">
        <v>27</v>
      </c>
    </row>
    <row r="227" spans="1:33" s="57" customFormat="1" ht="30">
      <c r="A227" s="13">
        <f t="shared" si="13"/>
        <v>4</v>
      </c>
      <c r="B227" s="9" t="s">
        <v>465</v>
      </c>
      <c r="C227" s="6" t="s">
        <v>1426</v>
      </c>
      <c r="D227" s="6" t="s">
        <v>1427</v>
      </c>
      <c r="E227" s="6" t="s">
        <v>618</v>
      </c>
      <c r="F227" s="6" t="s">
        <v>902</v>
      </c>
      <c r="G227" s="6" t="s">
        <v>5</v>
      </c>
      <c r="H227" s="6" t="s">
        <v>1428</v>
      </c>
      <c r="I227" s="6" t="s">
        <v>266</v>
      </c>
      <c r="J227" s="6" t="s">
        <v>1429</v>
      </c>
      <c r="K227" s="6" t="s">
        <v>1430</v>
      </c>
      <c r="L227" s="6" t="s">
        <v>1431</v>
      </c>
      <c r="M227" s="6" t="s">
        <v>1432</v>
      </c>
      <c r="N227" s="6" t="s">
        <v>1433</v>
      </c>
      <c r="O227" s="7" t="s">
        <v>1434</v>
      </c>
      <c r="P227" s="6" t="s">
        <v>1435</v>
      </c>
      <c r="Q227" s="6">
        <f>82-2-3472-3556</f>
        <v>-6948</v>
      </c>
      <c r="R227" s="6">
        <f>82-2-3472-3592</f>
        <v>-6984</v>
      </c>
      <c r="S227" s="6" t="s">
        <v>1436</v>
      </c>
      <c r="T227" s="6" t="s">
        <v>1436</v>
      </c>
      <c r="U227" s="6" t="s">
        <v>1437</v>
      </c>
      <c r="V227" s="6" t="s">
        <v>18</v>
      </c>
      <c r="W227" s="6" t="s">
        <v>801</v>
      </c>
      <c r="X227" s="6" t="s">
        <v>1433</v>
      </c>
      <c r="Y227" s="6" t="s">
        <v>1435</v>
      </c>
      <c r="Z227" s="6">
        <f>82-2-3472-3556</f>
        <v>-6948</v>
      </c>
      <c r="AA227" s="6">
        <f>82-2-3472-3592</f>
        <v>-6984</v>
      </c>
      <c r="AB227" s="6" t="s">
        <v>1438</v>
      </c>
      <c r="AC227" s="6" t="s">
        <v>1430</v>
      </c>
      <c r="AD227" s="6" t="s">
        <v>1428</v>
      </c>
      <c r="AE227" s="6" t="s">
        <v>1439</v>
      </c>
      <c r="AF227" s="6" t="s">
        <v>26</v>
      </c>
      <c r="AG227" s="6" t="s">
        <v>27</v>
      </c>
    </row>
    <row r="228" spans="1:33" s="57" customFormat="1" ht="30">
      <c r="A228" s="13">
        <f t="shared" si="13"/>
        <v>5</v>
      </c>
      <c r="B228" s="9" t="s">
        <v>465</v>
      </c>
      <c r="C228" s="6" t="s">
        <v>4325</v>
      </c>
      <c r="D228" s="6" t="s">
        <v>4326</v>
      </c>
      <c r="E228" s="6" t="s">
        <v>3</v>
      </c>
      <c r="F228" s="6" t="s">
        <v>3520</v>
      </c>
      <c r="G228" s="6" t="s">
        <v>5</v>
      </c>
      <c r="H228" s="6" t="s">
        <v>4327</v>
      </c>
      <c r="I228" s="6" t="s">
        <v>7</v>
      </c>
      <c r="J228" s="6" t="s">
        <v>4328</v>
      </c>
      <c r="K228" s="6" t="s">
        <v>4329</v>
      </c>
      <c r="L228" s="6" t="s">
        <v>4330</v>
      </c>
      <c r="M228" s="6" t="s">
        <v>4331</v>
      </c>
      <c r="N228" s="6" t="s">
        <v>4332</v>
      </c>
      <c r="O228" s="7" t="s">
        <v>4333</v>
      </c>
      <c r="P228" s="6" t="s">
        <v>4334</v>
      </c>
      <c r="Q228" s="6">
        <f>977-1-4231159</f>
        <v>-4230183</v>
      </c>
      <c r="R228" s="6">
        <f>977-1-4229522</f>
        <v>-4228546</v>
      </c>
      <c r="S228" s="6" t="s">
        <v>4335</v>
      </c>
      <c r="T228" s="6" t="s">
        <v>4336</v>
      </c>
      <c r="U228" s="6" t="s">
        <v>4337</v>
      </c>
      <c r="V228" s="6" t="s">
        <v>66</v>
      </c>
      <c r="W228" s="6" t="s">
        <v>19</v>
      </c>
      <c r="X228" s="6" t="s">
        <v>4338</v>
      </c>
      <c r="Y228" s="6" t="s">
        <v>4339</v>
      </c>
      <c r="Z228" s="6">
        <f>977-9851090732</f>
        <v>-9851089755</v>
      </c>
      <c r="AA228" s="6" t="s">
        <v>421</v>
      </c>
      <c r="AB228" s="6" t="s">
        <v>4340</v>
      </c>
      <c r="AC228" s="6" t="s">
        <v>4341</v>
      </c>
      <c r="AD228" s="6" t="s">
        <v>4342</v>
      </c>
      <c r="AE228" s="6" t="s">
        <v>4343</v>
      </c>
      <c r="AF228" s="6" t="s">
        <v>1517</v>
      </c>
      <c r="AG228" s="6" t="s">
        <v>27</v>
      </c>
    </row>
    <row r="229" spans="1:33" s="57" customFormat="1" ht="30">
      <c r="A229" s="13">
        <f t="shared" si="13"/>
        <v>6</v>
      </c>
      <c r="B229" s="9" t="s">
        <v>465</v>
      </c>
      <c r="C229" s="6" t="s">
        <v>4428</v>
      </c>
      <c r="D229" s="6" t="s">
        <v>4429</v>
      </c>
      <c r="E229" s="6" t="s">
        <v>3</v>
      </c>
      <c r="F229" s="6" t="s">
        <v>809</v>
      </c>
      <c r="G229" s="6" t="s">
        <v>5</v>
      </c>
      <c r="H229" s="6" t="s">
        <v>4430</v>
      </c>
      <c r="I229" s="6" t="s">
        <v>7</v>
      </c>
      <c r="J229" s="6" t="s">
        <v>33</v>
      </c>
      <c r="K229" s="6" t="s">
        <v>4431</v>
      </c>
      <c r="L229" s="6" t="s">
        <v>4432</v>
      </c>
      <c r="M229" s="6" t="s">
        <v>4433</v>
      </c>
      <c r="N229" s="6" t="s">
        <v>4434</v>
      </c>
      <c r="O229" s="7" t="s">
        <v>4435</v>
      </c>
      <c r="P229" s="6" t="s">
        <v>4436</v>
      </c>
      <c r="Q229" s="6">
        <v>923018503533</v>
      </c>
      <c r="R229" s="6">
        <v>0</v>
      </c>
      <c r="S229" s="6" t="s">
        <v>4437</v>
      </c>
      <c r="T229" s="6" t="s">
        <v>4438</v>
      </c>
      <c r="U229" s="6" t="s">
        <v>4439</v>
      </c>
      <c r="V229" s="6" t="s">
        <v>66</v>
      </c>
      <c r="W229" s="6" t="s">
        <v>19</v>
      </c>
      <c r="X229" s="6" t="s">
        <v>4440</v>
      </c>
      <c r="Y229" s="6" t="s">
        <v>4441</v>
      </c>
      <c r="Z229" s="6">
        <v>923018503533</v>
      </c>
      <c r="AA229" s="6">
        <v>0</v>
      </c>
      <c r="AB229" s="6" t="s">
        <v>4442</v>
      </c>
      <c r="AC229" s="6" t="s">
        <v>4443</v>
      </c>
      <c r="AD229" s="6" t="s">
        <v>4444</v>
      </c>
      <c r="AE229" s="6" t="s">
        <v>4445</v>
      </c>
      <c r="AF229" s="6" t="s">
        <v>135</v>
      </c>
      <c r="AG229" s="6" t="s">
        <v>27</v>
      </c>
    </row>
    <row r="230" spans="1:33" s="57" customFormat="1" ht="30">
      <c r="A230" s="13">
        <f t="shared" si="13"/>
        <v>7</v>
      </c>
      <c r="B230" s="9" t="s">
        <v>465</v>
      </c>
      <c r="C230" s="6" t="s">
        <v>466</v>
      </c>
      <c r="D230" s="6" t="s">
        <v>467</v>
      </c>
      <c r="E230" s="6" t="s">
        <v>3</v>
      </c>
      <c r="F230" s="6" t="s">
        <v>95</v>
      </c>
      <c r="G230" s="6" t="s">
        <v>5</v>
      </c>
      <c r="H230" s="6" t="s">
        <v>468</v>
      </c>
      <c r="I230" s="6" t="s">
        <v>7</v>
      </c>
      <c r="J230" s="6" t="s">
        <v>469</v>
      </c>
      <c r="K230" s="6" t="s">
        <v>470</v>
      </c>
      <c r="L230" s="6" t="s">
        <v>471</v>
      </c>
      <c r="M230" s="6" t="s">
        <v>472</v>
      </c>
      <c r="N230" s="6" t="s">
        <v>473</v>
      </c>
      <c r="O230" s="7" t="s">
        <v>474</v>
      </c>
      <c r="P230" s="6" t="s">
        <v>475</v>
      </c>
      <c r="Q230" s="6">
        <v>97715547976</v>
      </c>
      <c r="R230" s="6">
        <v>97715547973</v>
      </c>
      <c r="S230" s="6" t="s">
        <v>476</v>
      </c>
      <c r="T230" s="6" t="s">
        <v>477</v>
      </c>
      <c r="U230" s="6" t="s">
        <v>478</v>
      </c>
      <c r="V230" s="6" t="s">
        <v>18</v>
      </c>
      <c r="W230" s="6" t="s">
        <v>19</v>
      </c>
      <c r="X230" s="6" t="s">
        <v>479</v>
      </c>
      <c r="Y230" s="6" t="s">
        <v>480</v>
      </c>
      <c r="Z230" s="6">
        <v>9779841506185</v>
      </c>
      <c r="AA230" s="6">
        <v>97715547973</v>
      </c>
      <c r="AB230" s="6" t="s">
        <v>481</v>
      </c>
      <c r="AC230" s="6" t="s">
        <v>482</v>
      </c>
      <c r="AD230" s="6" t="s">
        <v>483</v>
      </c>
      <c r="AE230" s="6" t="s">
        <v>484</v>
      </c>
      <c r="AF230" s="6" t="s">
        <v>26</v>
      </c>
      <c r="AG230" s="6" t="s">
        <v>27</v>
      </c>
    </row>
    <row r="231" spans="1:33" s="2" customFormat="1" ht="30">
      <c r="A231" s="13">
        <f t="shared" si="13"/>
        <v>8</v>
      </c>
      <c r="B231" s="9" t="s">
        <v>465</v>
      </c>
      <c r="C231" s="6" t="s">
        <v>6245</v>
      </c>
      <c r="D231" s="6" t="s">
        <v>6246</v>
      </c>
      <c r="E231" s="6" t="s">
        <v>3</v>
      </c>
      <c r="F231" s="6" t="s">
        <v>95</v>
      </c>
      <c r="G231" s="6" t="s">
        <v>5</v>
      </c>
      <c r="H231" s="6" t="s">
        <v>6247</v>
      </c>
      <c r="I231" s="6" t="s">
        <v>7</v>
      </c>
      <c r="J231" s="6" t="s">
        <v>33</v>
      </c>
      <c r="K231" s="6" t="s">
        <v>6248</v>
      </c>
      <c r="L231" s="6" t="s">
        <v>6249</v>
      </c>
      <c r="M231" s="6" t="s">
        <v>6250</v>
      </c>
      <c r="N231" s="6" t="s">
        <v>6251</v>
      </c>
      <c r="O231" s="7" t="s">
        <v>6252</v>
      </c>
      <c r="P231" s="6" t="s">
        <v>6253</v>
      </c>
      <c r="Q231" s="6" t="s">
        <v>6254</v>
      </c>
      <c r="R231" s="6" t="s">
        <v>6255</v>
      </c>
      <c r="S231" s="6" t="s">
        <v>6256</v>
      </c>
      <c r="T231" s="6" t="s">
        <v>6257</v>
      </c>
      <c r="U231" s="6" t="s">
        <v>6258</v>
      </c>
      <c r="V231" s="6" t="s">
        <v>66</v>
      </c>
      <c r="W231" s="6" t="s">
        <v>19</v>
      </c>
      <c r="X231" s="6" t="s">
        <v>4528</v>
      </c>
      <c r="Y231" s="6" t="s">
        <v>5897</v>
      </c>
      <c r="Z231" s="6" t="s">
        <v>6259</v>
      </c>
      <c r="AA231" s="6" t="s">
        <v>6255</v>
      </c>
      <c r="AB231" s="6" t="s">
        <v>6260</v>
      </c>
      <c r="AC231" s="6" t="s">
        <v>6261</v>
      </c>
      <c r="AD231" s="6" t="s">
        <v>6262</v>
      </c>
      <c r="AE231" s="6" t="s">
        <v>6263</v>
      </c>
      <c r="AF231" s="6" t="s">
        <v>26</v>
      </c>
      <c r="AG231" s="6" t="s">
        <v>27</v>
      </c>
    </row>
    <row r="232" spans="1:33" s="57" customFormat="1" ht="30">
      <c r="A232" s="13">
        <f t="shared" si="13"/>
        <v>9</v>
      </c>
      <c r="B232" s="9" t="s">
        <v>465</v>
      </c>
      <c r="C232" s="6" t="s">
        <v>2760</v>
      </c>
      <c r="D232" s="6" t="s">
        <v>2761</v>
      </c>
      <c r="E232" s="6" t="s">
        <v>51</v>
      </c>
      <c r="F232" s="6" t="s">
        <v>1651</v>
      </c>
      <c r="G232" s="6" t="s">
        <v>117</v>
      </c>
      <c r="H232" s="6" t="s">
        <v>483</v>
      </c>
      <c r="I232" s="6" t="s">
        <v>7</v>
      </c>
      <c r="J232" s="6" t="s">
        <v>33</v>
      </c>
      <c r="K232" s="6" t="s">
        <v>2762</v>
      </c>
      <c r="L232" s="6" t="s">
        <v>2763</v>
      </c>
      <c r="M232" s="6" t="s">
        <v>2764</v>
      </c>
      <c r="N232" s="6" t="s">
        <v>2765</v>
      </c>
      <c r="O232" s="7" t="s">
        <v>2766</v>
      </c>
      <c r="P232" s="6" t="s">
        <v>2767</v>
      </c>
      <c r="Q232" s="6">
        <v>622744361380</v>
      </c>
      <c r="R232" s="6">
        <v>622744361380</v>
      </c>
      <c r="S232" s="6" t="s">
        <v>2768</v>
      </c>
      <c r="T232" s="6" t="s">
        <v>2769</v>
      </c>
      <c r="U232" s="6" t="s">
        <v>2770</v>
      </c>
      <c r="V232" s="6" t="s">
        <v>66</v>
      </c>
      <c r="W232" s="6" t="s">
        <v>19</v>
      </c>
      <c r="X232" s="6" t="s">
        <v>2771</v>
      </c>
      <c r="Y232" s="6" t="s">
        <v>2772</v>
      </c>
      <c r="Z232" s="6">
        <v>6282137293816</v>
      </c>
      <c r="AA232" s="6">
        <v>622744361380</v>
      </c>
      <c r="AB232" s="6" t="s">
        <v>2773</v>
      </c>
      <c r="AC232" s="6" t="s">
        <v>2774</v>
      </c>
      <c r="AD232" s="6" t="s">
        <v>483</v>
      </c>
      <c r="AE232" s="6" t="s">
        <v>2775</v>
      </c>
      <c r="AF232" s="6" t="s">
        <v>26</v>
      </c>
      <c r="AG232" s="6" t="s">
        <v>27</v>
      </c>
    </row>
    <row r="233" spans="1:33" s="57" customFormat="1" ht="30">
      <c r="A233" s="13">
        <f t="shared" si="13"/>
        <v>10</v>
      </c>
      <c r="B233" s="9" t="s">
        <v>465</v>
      </c>
      <c r="C233" s="6" t="s">
        <v>3658</v>
      </c>
      <c r="D233" s="6" t="s">
        <v>3659</v>
      </c>
      <c r="E233" s="6" t="s">
        <v>867</v>
      </c>
      <c r="F233" s="6" t="s">
        <v>2325</v>
      </c>
      <c r="G233" s="6" t="s">
        <v>244</v>
      </c>
      <c r="H233" s="6" t="s">
        <v>3660</v>
      </c>
      <c r="I233" s="6" t="s">
        <v>715</v>
      </c>
      <c r="J233" s="6" t="s">
        <v>448</v>
      </c>
      <c r="K233" s="6" t="s">
        <v>3661</v>
      </c>
      <c r="L233" s="6" t="s">
        <v>3662</v>
      </c>
      <c r="M233" s="6" t="s">
        <v>3663</v>
      </c>
      <c r="N233" s="6" t="s">
        <v>3664</v>
      </c>
      <c r="O233" s="7" t="s">
        <v>3665</v>
      </c>
      <c r="P233" s="6" t="s">
        <v>3666</v>
      </c>
      <c r="Q233" s="6" t="s">
        <v>3667</v>
      </c>
      <c r="R233" s="6" t="s">
        <v>3668</v>
      </c>
      <c r="S233" s="6" t="s">
        <v>3669</v>
      </c>
      <c r="T233" s="6" t="s">
        <v>3670</v>
      </c>
      <c r="U233" s="6" t="s">
        <v>3671</v>
      </c>
      <c r="V233" s="6" t="s">
        <v>18</v>
      </c>
      <c r="W233" s="6" t="s">
        <v>19</v>
      </c>
      <c r="X233" s="6" t="s">
        <v>3672</v>
      </c>
      <c r="Y233" s="6" t="s">
        <v>3666</v>
      </c>
      <c r="Z233" s="6" t="s">
        <v>3673</v>
      </c>
      <c r="AA233" s="6" t="s">
        <v>3668</v>
      </c>
      <c r="AB233" s="6" t="s">
        <v>3674</v>
      </c>
      <c r="AC233" s="6" t="s">
        <v>3675</v>
      </c>
      <c r="AD233" s="6" t="s">
        <v>3676</v>
      </c>
      <c r="AE233" s="6" t="s">
        <v>3677</v>
      </c>
      <c r="AF233" s="6" t="s">
        <v>26</v>
      </c>
      <c r="AG233" s="6" t="s">
        <v>27</v>
      </c>
    </row>
    <row r="234" spans="1:33" s="78" customFormat="1" ht="21">
      <c r="A234" s="129" t="s">
        <v>5941</v>
      </c>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row>
    <row r="235" spans="1:33" s="57" customFormat="1" ht="30">
      <c r="A235" s="13">
        <v>1</v>
      </c>
      <c r="B235" s="18" t="s">
        <v>504</v>
      </c>
      <c r="C235" s="34" t="s">
        <v>2122</v>
      </c>
      <c r="D235" s="34" t="s">
        <v>2123</v>
      </c>
      <c r="E235" s="34" t="s">
        <v>1442</v>
      </c>
      <c r="F235" s="34" t="s">
        <v>243</v>
      </c>
      <c r="G235" s="34" t="s">
        <v>283</v>
      </c>
      <c r="H235" s="34" t="s">
        <v>2124</v>
      </c>
      <c r="I235" s="34" t="s">
        <v>266</v>
      </c>
      <c r="J235" s="34" t="s">
        <v>1771</v>
      </c>
      <c r="K235" s="34" t="s">
        <v>2125</v>
      </c>
      <c r="L235" s="34" t="s">
        <v>2126</v>
      </c>
      <c r="M235" s="34" t="s">
        <v>2127</v>
      </c>
      <c r="N235" s="34" t="s">
        <v>2128</v>
      </c>
      <c r="O235" s="35" t="s">
        <v>2129</v>
      </c>
      <c r="P235" s="34" t="s">
        <v>2130</v>
      </c>
      <c r="Q235" s="34">
        <v>639175329369</v>
      </c>
      <c r="R235" s="34">
        <v>63822877865</v>
      </c>
      <c r="S235" s="34" t="s">
        <v>2131</v>
      </c>
      <c r="T235" s="34" t="s">
        <v>2132</v>
      </c>
      <c r="U235" s="34" t="s">
        <v>2133</v>
      </c>
      <c r="V235" s="34" t="s">
        <v>66</v>
      </c>
      <c r="W235" s="34" t="s">
        <v>19</v>
      </c>
      <c r="X235" s="34" t="s">
        <v>2134</v>
      </c>
      <c r="Y235" s="34" t="s">
        <v>2130</v>
      </c>
      <c r="Z235" s="34">
        <v>639175329369</v>
      </c>
      <c r="AA235" s="34">
        <v>63822877865</v>
      </c>
      <c r="AB235" s="34" t="s">
        <v>2135</v>
      </c>
      <c r="AC235" s="34" t="s">
        <v>2136</v>
      </c>
      <c r="AD235" s="34" t="s">
        <v>2124</v>
      </c>
      <c r="AE235" s="34" t="s">
        <v>2137</v>
      </c>
      <c r="AF235" s="34" t="s">
        <v>26</v>
      </c>
      <c r="AG235" s="34" t="s">
        <v>27</v>
      </c>
    </row>
    <row r="236" spans="1:33" s="57" customFormat="1" ht="30">
      <c r="A236" s="58">
        <f>1+A235</f>
        <v>2</v>
      </c>
      <c r="B236" s="8" t="s">
        <v>504</v>
      </c>
      <c r="C236" s="11" t="s">
        <v>6839</v>
      </c>
      <c r="D236" s="11" t="s">
        <v>2463</v>
      </c>
      <c r="E236" s="11" t="s">
        <v>51</v>
      </c>
      <c r="F236" s="11" t="s">
        <v>243</v>
      </c>
      <c r="G236" s="11" t="s">
        <v>5</v>
      </c>
      <c r="H236" s="11" t="s">
        <v>2464</v>
      </c>
      <c r="I236" s="11" t="s">
        <v>7</v>
      </c>
      <c r="J236" s="11" t="s">
        <v>33</v>
      </c>
      <c r="K236" s="11" t="s">
        <v>2465</v>
      </c>
      <c r="L236" s="11" t="s">
        <v>2466</v>
      </c>
      <c r="M236" s="11" t="s">
        <v>2467</v>
      </c>
      <c r="N236" s="11" t="s">
        <v>2468</v>
      </c>
      <c r="O236" s="12" t="s">
        <v>2469</v>
      </c>
      <c r="P236" s="11" t="s">
        <v>2470</v>
      </c>
      <c r="Q236" s="11" t="s">
        <v>2471</v>
      </c>
      <c r="R236" s="11" t="s">
        <v>2472</v>
      </c>
      <c r="S236" s="11" t="s">
        <v>2473</v>
      </c>
      <c r="T236" s="11" t="s">
        <v>2474</v>
      </c>
      <c r="U236" s="11" t="s">
        <v>2475</v>
      </c>
      <c r="V236" s="11" t="s">
        <v>66</v>
      </c>
      <c r="W236" s="11" t="s">
        <v>19</v>
      </c>
      <c r="X236" s="11" t="s">
        <v>2476</v>
      </c>
      <c r="Y236" s="11" t="s">
        <v>2477</v>
      </c>
      <c r="Z236" s="11" t="s">
        <v>2471</v>
      </c>
      <c r="AA236" s="11" t="s">
        <v>2472</v>
      </c>
      <c r="AB236" s="11" t="s">
        <v>2478</v>
      </c>
      <c r="AC236" s="11" t="s">
        <v>2479</v>
      </c>
      <c r="AD236" s="11" t="s">
        <v>2480</v>
      </c>
      <c r="AE236" s="11" t="s">
        <v>2481</v>
      </c>
      <c r="AF236" s="11" t="s">
        <v>26</v>
      </c>
      <c r="AG236" s="11" t="s">
        <v>27</v>
      </c>
    </row>
    <row r="237" spans="1:33" s="57" customFormat="1" ht="30">
      <c r="A237" s="59"/>
      <c r="B237" s="8" t="s">
        <v>504</v>
      </c>
      <c r="C237" s="11" t="s">
        <v>6840</v>
      </c>
      <c r="D237" s="11" t="s">
        <v>2463</v>
      </c>
      <c r="E237" s="11" t="s">
        <v>51</v>
      </c>
      <c r="F237" s="11" t="s">
        <v>243</v>
      </c>
      <c r="G237" s="11" t="s">
        <v>5</v>
      </c>
      <c r="H237" s="11" t="s">
        <v>6686</v>
      </c>
      <c r="I237" s="11" t="s">
        <v>7</v>
      </c>
      <c r="J237" s="11" t="s">
        <v>33</v>
      </c>
      <c r="K237" s="11" t="s">
        <v>6687</v>
      </c>
      <c r="L237" s="11" t="s">
        <v>6688</v>
      </c>
      <c r="M237" s="11" t="s">
        <v>6689</v>
      </c>
      <c r="N237" s="11" t="s">
        <v>2476</v>
      </c>
      <c r="O237" s="12" t="s">
        <v>6690</v>
      </c>
      <c r="P237" s="11" t="s">
        <v>2470</v>
      </c>
      <c r="Q237" s="11" t="s">
        <v>2471</v>
      </c>
      <c r="R237" s="11" t="s">
        <v>2472</v>
      </c>
      <c r="S237" s="11" t="s">
        <v>6691</v>
      </c>
      <c r="T237" s="11" t="s">
        <v>2474</v>
      </c>
      <c r="U237" s="11" t="s">
        <v>6692</v>
      </c>
      <c r="V237" s="11" t="s">
        <v>18</v>
      </c>
      <c r="W237" s="11" t="s">
        <v>19</v>
      </c>
      <c r="X237" s="11" t="s">
        <v>2476</v>
      </c>
      <c r="Y237" s="11" t="s">
        <v>6693</v>
      </c>
      <c r="Z237" s="11" t="s">
        <v>2471</v>
      </c>
      <c r="AA237" s="11" t="s">
        <v>6694</v>
      </c>
      <c r="AB237" s="11" t="s">
        <v>6695</v>
      </c>
      <c r="AC237" s="11" t="s">
        <v>6696</v>
      </c>
      <c r="AD237" s="43" t="s">
        <v>6652</v>
      </c>
      <c r="AE237" s="43" t="s">
        <v>6653</v>
      </c>
      <c r="AF237" s="43" t="s">
        <v>1517</v>
      </c>
      <c r="AG237" s="43" t="s">
        <v>27</v>
      </c>
    </row>
    <row r="238" spans="1:33" s="57" customFormat="1" ht="30">
      <c r="A238" s="13">
        <f>1+A236</f>
        <v>3</v>
      </c>
      <c r="B238" s="51" t="s">
        <v>504</v>
      </c>
      <c r="C238" s="6" t="s">
        <v>1371</v>
      </c>
      <c r="D238" s="6" t="s">
        <v>1372</v>
      </c>
      <c r="E238" s="6" t="s">
        <v>3</v>
      </c>
      <c r="F238" s="6" t="s">
        <v>139</v>
      </c>
      <c r="G238" s="6" t="s">
        <v>5</v>
      </c>
      <c r="H238" s="6" t="s">
        <v>6608</v>
      </c>
      <c r="I238" s="6" t="s">
        <v>7</v>
      </c>
      <c r="J238" s="6" t="s">
        <v>33</v>
      </c>
      <c r="K238" s="6" t="s">
        <v>1373</v>
      </c>
      <c r="L238" s="6" t="s">
        <v>1374</v>
      </c>
      <c r="M238" s="6" t="s">
        <v>1375</v>
      </c>
      <c r="N238" s="6" t="s">
        <v>1376</v>
      </c>
      <c r="O238" s="6" t="s">
        <v>1377</v>
      </c>
      <c r="P238" s="7" t="s">
        <v>1378</v>
      </c>
      <c r="Q238" s="6">
        <f>91-11-26517814</f>
        <v>-26517734</v>
      </c>
      <c r="R238" s="6" t="s">
        <v>1379</v>
      </c>
      <c r="S238" s="6" t="s">
        <v>1380</v>
      </c>
      <c r="T238" s="6" t="s">
        <v>1381</v>
      </c>
      <c r="U238" s="6" t="s">
        <v>1382</v>
      </c>
      <c r="V238" s="6" t="s">
        <v>18</v>
      </c>
      <c r="W238" s="6" t="s">
        <v>19</v>
      </c>
      <c r="X238" s="6" t="s">
        <v>1383</v>
      </c>
      <c r="Y238" s="6" t="s">
        <v>1384</v>
      </c>
      <c r="Z238" s="6" t="s">
        <v>1385</v>
      </c>
      <c r="AA238" s="6" t="s">
        <v>1379</v>
      </c>
      <c r="AB238" s="6" t="s">
        <v>1386</v>
      </c>
      <c r="AC238" s="6" t="s">
        <v>1387</v>
      </c>
      <c r="AD238" s="6" t="s">
        <v>1388</v>
      </c>
      <c r="AE238" s="6" t="s">
        <v>1389</v>
      </c>
      <c r="AF238" s="6" t="s">
        <v>135</v>
      </c>
      <c r="AG238" s="6" t="s">
        <v>27</v>
      </c>
    </row>
    <row r="239" spans="1:33" s="57" customFormat="1" ht="30">
      <c r="A239" s="13">
        <v>4</v>
      </c>
      <c r="B239" s="51" t="s">
        <v>504</v>
      </c>
      <c r="C239" s="42" t="s">
        <v>2988</v>
      </c>
      <c r="D239" s="42" t="s">
        <v>2989</v>
      </c>
      <c r="E239" s="42" t="s">
        <v>51</v>
      </c>
      <c r="F239" s="42" t="s">
        <v>243</v>
      </c>
      <c r="G239" s="42" t="s">
        <v>5</v>
      </c>
      <c r="H239" s="42" t="s">
        <v>2990</v>
      </c>
      <c r="I239" s="42" t="s">
        <v>7</v>
      </c>
      <c r="J239" s="42" t="s">
        <v>2991</v>
      </c>
      <c r="K239" s="42" t="s">
        <v>2992</v>
      </c>
      <c r="L239" s="42" t="s">
        <v>2993</v>
      </c>
      <c r="M239" s="42" t="s">
        <v>2994</v>
      </c>
      <c r="N239" s="42" t="s">
        <v>2995</v>
      </c>
      <c r="O239" s="47" t="s">
        <v>2996</v>
      </c>
      <c r="P239" s="42" t="s">
        <v>2997</v>
      </c>
      <c r="Q239" s="42">
        <f>63-2-9209099</f>
        <v>-9209038</v>
      </c>
      <c r="R239" s="42">
        <f>63-2-9209099</f>
        <v>-9209038</v>
      </c>
      <c r="S239" s="42" t="s">
        <v>2998</v>
      </c>
      <c r="T239" s="42" t="s">
        <v>2999</v>
      </c>
      <c r="U239" s="42" t="s">
        <v>3000</v>
      </c>
      <c r="V239" s="42" t="s">
        <v>66</v>
      </c>
      <c r="W239" s="42" t="s">
        <v>19</v>
      </c>
      <c r="X239" s="42" t="s">
        <v>3001</v>
      </c>
      <c r="Y239" s="42" t="s">
        <v>3002</v>
      </c>
      <c r="Z239" s="42">
        <f>63-917-8846329</f>
        <v>-8847183</v>
      </c>
      <c r="AA239" s="42">
        <f>63-2-9209099</f>
        <v>-9209038</v>
      </c>
      <c r="AB239" s="42" t="s">
        <v>3003</v>
      </c>
      <c r="AC239" s="42" t="s">
        <v>3004</v>
      </c>
      <c r="AD239" s="42" t="s">
        <v>3005</v>
      </c>
      <c r="AE239" s="42" t="s">
        <v>3006</v>
      </c>
      <c r="AF239" s="42" t="s">
        <v>26</v>
      </c>
      <c r="AG239" s="42" t="s">
        <v>27</v>
      </c>
    </row>
    <row r="240" spans="1:33" s="57" customFormat="1" ht="30">
      <c r="A240" s="13">
        <v>5</v>
      </c>
      <c r="B240" s="9" t="s">
        <v>504</v>
      </c>
      <c r="C240" s="40" t="s">
        <v>2482</v>
      </c>
      <c r="D240" s="40" t="s">
        <v>2483</v>
      </c>
      <c r="E240" s="40" t="s">
        <v>3</v>
      </c>
      <c r="F240" s="40" t="s">
        <v>313</v>
      </c>
      <c r="G240" s="40" t="s">
        <v>5</v>
      </c>
      <c r="H240" s="40" t="s">
        <v>2484</v>
      </c>
      <c r="I240" s="40" t="s">
        <v>7</v>
      </c>
      <c r="J240" s="40" t="s">
        <v>33</v>
      </c>
      <c r="K240" s="40" t="s">
        <v>2485</v>
      </c>
      <c r="L240" s="40" t="s">
        <v>2486</v>
      </c>
      <c r="M240" s="40" t="s">
        <v>2487</v>
      </c>
      <c r="N240" s="40" t="s">
        <v>2488</v>
      </c>
      <c r="O240" s="41" t="s">
        <v>2489</v>
      </c>
      <c r="P240" s="40" t="s">
        <v>2490</v>
      </c>
      <c r="Q240" s="40" t="s">
        <v>2491</v>
      </c>
      <c r="R240" s="40" t="s">
        <v>2492</v>
      </c>
      <c r="S240" s="40" t="s">
        <v>2493</v>
      </c>
      <c r="T240" s="40" t="s">
        <v>2494</v>
      </c>
      <c r="U240" s="40" t="s">
        <v>2495</v>
      </c>
      <c r="V240" s="40" t="s">
        <v>66</v>
      </c>
      <c r="W240" s="40" t="s">
        <v>19</v>
      </c>
      <c r="X240" s="40" t="s">
        <v>2496</v>
      </c>
      <c r="Y240" s="40" t="s">
        <v>2490</v>
      </c>
      <c r="Z240" s="40" t="s">
        <v>2497</v>
      </c>
      <c r="AA240" s="40" t="s">
        <v>2492</v>
      </c>
      <c r="AB240" s="40" t="s">
        <v>2498</v>
      </c>
      <c r="AC240" s="40" t="s">
        <v>2499</v>
      </c>
      <c r="AD240" s="40" t="s">
        <v>2500</v>
      </c>
      <c r="AE240" s="40" t="s">
        <v>2501</v>
      </c>
      <c r="AF240" s="40" t="s">
        <v>135</v>
      </c>
      <c r="AG240" s="40" t="s">
        <v>27</v>
      </c>
    </row>
    <row r="241" spans="1:34" ht="30">
      <c r="A241" s="13">
        <v>6</v>
      </c>
      <c r="B241" s="9" t="s">
        <v>504</v>
      </c>
      <c r="C241" s="6" t="s">
        <v>6609</v>
      </c>
      <c r="D241" s="6" t="s">
        <v>6610</v>
      </c>
      <c r="E241" s="6" t="s">
        <v>51</v>
      </c>
      <c r="F241" s="6" t="s">
        <v>243</v>
      </c>
      <c r="G241" s="6" t="s">
        <v>5</v>
      </c>
      <c r="H241" s="6" t="s">
        <v>6611</v>
      </c>
      <c r="I241" s="6" t="s">
        <v>7</v>
      </c>
      <c r="J241" s="6" t="s">
        <v>33</v>
      </c>
      <c r="K241" s="6" t="s">
        <v>205</v>
      </c>
      <c r="L241" s="6" t="s">
        <v>6612</v>
      </c>
      <c r="M241" s="6" t="s">
        <v>6613</v>
      </c>
      <c r="N241" s="6" t="s">
        <v>6614</v>
      </c>
      <c r="O241" s="7" t="s">
        <v>6615</v>
      </c>
      <c r="P241" s="6" t="s">
        <v>6616</v>
      </c>
      <c r="Q241" s="6" t="s">
        <v>6617</v>
      </c>
      <c r="R241" s="6" t="s">
        <v>247</v>
      </c>
      <c r="S241" s="6" t="s">
        <v>6618</v>
      </c>
      <c r="T241" s="6" t="s">
        <v>6619</v>
      </c>
      <c r="U241" s="6" t="s">
        <v>6620</v>
      </c>
      <c r="V241" s="6" t="s">
        <v>66</v>
      </c>
      <c r="W241" s="6" t="s">
        <v>19</v>
      </c>
      <c r="X241" s="6" t="s">
        <v>6621</v>
      </c>
      <c r="Y241" s="6" t="s">
        <v>6622</v>
      </c>
      <c r="Z241" s="6" t="s">
        <v>6617</v>
      </c>
      <c r="AA241" s="6" t="s">
        <v>247</v>
      </c>
      <c r="AB241" s="6" t="s">
        <v>6623</v>
      </c>
      <c r="AC241" s="6" t="s">
        <v>247</v>
      </c>
      <c r="AD241" s="38" t="s">
        <v>6624</v>
      </c>
      <c r="AE241" s="38" t="s">
        <v>6625</v>
      </c>
      <c r="AF241" s="38" t="s">
        <v>26</v>
      </c>
      <c r="AG241" s="38" t="s">
        <v>27</v>
      </c>
    </row>
    <row r="242" spans="1:34" s="57" customFormat="1" ht="30.75" thickBot="1">
      <c r="A242" s="13">
        <v>7</v>
      </c>
      <c r="B242" s="9" t="s">
        <v>504</v>
      </c>
      <c r="C242" s="42" t="s">
        <v>3815</v>
      </c>
      <c r="D242" s="42" t="s">
        <v>3816</v>
      </c>
      <c r="E242" s="42" t="s">
        <v>3</v>
      </c>
      <c r="F242" s="42" t="s">
        <v>313</v>
      </c>
      <c r="G242" s="42" t="s">
        <v>117</v>
      </c>
      <c r="H242" s="42" t="s">
        <v>3817</v>
      </c>
      <c r="I242" s="42" t="s">
        <v>7</v>
      </c>
      <c r="J242" s="42" t="s">
        <v>33</v>
      </c>
      <c r="K242" s="42" t="s">
        <v>3818</v>
      </c>
      <c r="L242" s="42" t="s">
        <v>3819</v>
      </c>
      <c r="M242" s="42" t="s">
        <v>3820</v>
      </c>
      <c r="N242" s="42" t="s">
        <v>3821</v>
      </c>
      <c r="O242" s="47" t="s">
        <v>3822</v>
      </c>
      <c r="P242" s="42" t="s">
        <v>3823</v>
      </c>
      <c r="Q242" s="42" t="s">
        <v>3824</v>
      </c>
      <c r="R242" s="42" t="s">
        <v>3825</v>
      </c>
      <c r="S242" s="42" t="s">
        <v>3826</v>
      </c>
      <c r="T242" s="42" t="s">
        <v>3827</v>
      </c>
      <c r="U242" s="42" t="s">
        <v>3828</v>
      </c>
      <c r="V242" s="42" t="s">
        <v>18</v>
      </c>
      <c r="W242" s="42" t="s">
        <v>19</v>
      </c>
      <c r="X242" s="42" t="s">
        <v>3829</v>
      </c>
      <c r="Y242" s="42" t="s">
        <v>3830</v>
      </c>
      <c r="Z242" s="42">
        <v>94770853399</v>
      </c>
      <c r="AA242" s="42" t="s">
        <v>3825</v>
      </c>
      <c r="AB242" s="42" t="s">
        <v>3831</v>
      </c>
      <c r="AC242" s="42" t="s">
        <v>3832</v>
      </c>
      <c r="AD242" s="42" t="s">
        <v>3833</v>
      </c>
      <c r="AE242" s="42" t="s">
        <v>3834</v>
      </c>
      <c r="AF242" s="42" t="s">
        <v>135</v>
      </c>
      <c r="AG242" s="42" t="s">
        <v>27</v>
      </c>
    </row>
    <row r="243" spans="1:34" s="57" customFormat="1" ht="30.75" thickBot="1">
      <c r="A243" s="13">
        <v>8</v>
      </c>
      <c r="B243" s="128" t="s">
        <v>504</v>
      </c>
      <c r="C243" s="6" t="s">
        <v>6867</v>
      </c>
      <c r="D243" s="6" t="s">
        <v>6868</v>
      </c>
      <c r="E243" s="6" t="s">
        <v>51</v>
      </c>
      <c r="F243" s="6" t="s">
        <v>243</v>
      </c>
      <c r="G243" s="6" t="s">
        <v>335</v>
      </c>
      <c r="H243" s="6" t="s">
        <v>6869</v>
      </c>
      <c r="I243" s="6" t="s">
        <v>7</v>
      </c>
      <c r="J243" s="6" t="s">
        <v>33</v>
      </c>
      <c r="K243" s="6" t="s">
        <v>6870</v>
      </c>
      <c r="L243" s="6" t="s">
        <v>6871</v>
      </c>
      <c r="M243" s="6" t="s">
        <v>6872</v>
      </c>
      <c r="N243" s="6" t="s">
        <v>6873</v>
      </c>
      <c r="O243" s="7" t="s">
        <v>6874</v>
      </c>
      <c r="P243" s="6" t="s">
        <v>6875</v>
      </c>
      <c r="Q243" s="6" t="s">
        <v>6876</v>
      </c>
      <c r="R243" s="6" t="s">
        <v>6877</v>
      </c>
      <c r="S243" s="6" t="s">
        <v>6878</v>
      </c>
      <c r="T243" s="6" t="s">
        <v>6879</v>
      </c>
      <c r="U243" s="6" t="s">
        <v>6880</v>
      </c>
      <c r="V243" s="6" t="s">
        <v>18</v>
      </c>
      <c r="W243" s="6" t="s">
        <v>193</v>
      </c>
      <c r="X243" s="6" t="s">
        <v>6881</v>
      </c>
      <c r="Y243" s="6" t="s">
        <v>6882</v>
      </c>
      <c r="Z243" s="6" t="s">
        <v>6876</v>
      </c>
      <c r="AA243" s="6" t="s">
        <v>6877</v>
      </c>
      <c r="AB243" s="6" t="s">
        <v>6883</v>
      </c>
      <c r="AC243" s="6" t="s">
        <v>6884</v>
      </c>
      <c r="AD243" s="6" t="s">
        <v>6885</v>
      </c>
      <c r="AE243" s="6" t="s">
        <v>6872</v>
      </c>
      <c r="AF243" s="6" t="s">
        <v>26</v>
      </c>
      <c r="AG243" s="6" t="s">
        <v>27</v>
      </c>
      <c r="AH243" s="83"/>
    </row>
    <row r="244" spans="1:34" s="57" customFormat="1" ht="30">
      <c r="A244" s="13">
        <v>9</v>
      </c>
      <c r="B244" s="9" t="s">
        <v>504</v>
      </c>
      <c r="C244" s="6" t="s">
        <v>505</v>
      </c>
      <c r="D244" s="6" t="s">
        <v>506</v>
      </c>
      <c r="E244" s="6" t="s">
        <v>3</v>
      </c>
      <c r="F244" s="6" t="s">
        <v>139</v>
      </c>
      <c r="G244" s="6" t="s">
        <v>117</v>
      </c>
      <c r="H244" s="6" t="s">
        <v>507</v>
      </c>
      <c r="I244" s="6" t="s">
        <v>7</v>
      </c>
      <c r="J244" s="6" t="s">
        <v>508</v>
      </c>
      <c r="K244" s="6" t="s">
        <v>509</v>
      </c>
      <c r="L244" s="6" t="s">
        <v>510</v>
      </c>
      <c r="M244" s="6" t="s">
        <v>511</v>
      </c>
      <c r="N244" s="6" t="s">
        <v>512</v>
      </c>
      <c r="O244" s="7" t="s">
        <v>513</v>
      </c>
      <c r="P244" s="6" t="s">
        <v>514</v>
      </c>
      <c r="Q244" s="6">
        <v>917926851321</v>
      </c>
      <c r="R244" s="6">
        <v>917926851321</v>
      </c>
      <c r="S244" s="6" t="s">
        <v>515</v>
      </c>
      <c r="T244" s="6" t="s">
        <v>516</v>
      </c>
      <c r="U244" s="6" t="s">
        <v>517</v>
      </c>
      <c r="V244" s="6" t="s">
        <v>18</v>
      </c>
      <c r="W244" s="6" t="s">
        <v>19</v>
      </c>
      <c r="X244" s="6" t="s">
        <v>512</v>
      </c>
      <c r="Y244" s="6" t="s">
        <v>518</v>
      </c>
      <c r="Z244" s="6">
        <v>91792851321</v>
      </c>
      <c r="AA244" s="6">
        <v>917926851321</v>
      </c>
      <c r="AB244" s="6" t="s">
        <v>519</v>
      </c>
      <c r="AC244" s="6" t="s">
        <v>520</v>
      </c>
      <c r="AD244" s="6" t="s">
        <v>521</v>
      </c>
      <c r="AE244" s="6" t="s">
        <v>522</v>
      </c>
      <c r="AF244" s="6" t="s">
        <v>26</v>
      </c>
      <c r="AG244" s="6" t="s">
        <v>27</v>
      </c>
    </row>
    <row r="245" spans="1:34" s="57" customFormat="1" ht="30">
      <c r="A245" s="13">
        <v>10</v>
      </c>
      <c r="B245" s="9" t="s">
        <v>504</v>
      </c>
      <c r="C245" s="6" t="s">
        <v>3007</v>
      </c>
      <c r="D245" s="6" t="s">
        <v>3008</v>
      </c>
      <c r="E245" s="6" t="s">
        <v>3</v>
      </c>
      <c r="F245" s="6" t="s">
        <v>95</v>
      </c>
      <c r="G245" s="6" t="s">
        <v>5</v>
      </c>
      <c r="H245" s="6" t="s">
        <v>3009</v>
      </c>
      <c r="I245" s="6" t="s">
        <v>7</v>
      </c>
      <c r="J245" s="6" t="s">
        <v>448</v>
      </c>
      <c r="K245" s="6" t="s">
        <v>336</v>
      </c>
      <c r="L245" s="6" t="s">
        <v>3010</v>
      </c>
      <c r="M245" s="6" t="s">
        <v>3011</v>
      </c>
      <c r="N245" s="6" t="s">
        <v>3012</v>
      </c>
      <c r="O245" s="7" t="s">
        <v>3013</v>
      </c>
      <c r="P245" s="6" t="s">
        <v>3014</v>
      </c>
      <c r="Q245" s="6">
        <f>977-1-4782738</f>
        <v>-4781762</v>
      </c>
      <c r="R245" s="6">
        <f>977-1-4490834</f>
        <v>-4489858</v>
      </c>
      <c r="S245" s="6" t="s">
        <v>3015</v>
      </c>
      <c r="T245" s="6" t="s">
        <v>3016</v>
      </c>
      <c r="U245" s="6" t="s">
        <v>3017</v>
      </c>
      <c r="V245" s="6" t="s">
        <v>18</v>
      </c>
      <c r="W245" s="6" t="s">
        <v>19</v>
      </c>
      <c r="X245" s="6" t="s">
        <v>3018</v>
      </c>
      <c r="Y245" s="6" t="s">
        <v>3019</v>
      </c>
      <c r="Z245" s="6">
        <f>977-9851155372</f>
        <v>-9851154395</v>
      </c>
      <c r="AA245" s="6">
        <f>977-1-4490834</f>
        <v>-4489858</v>
      </c>
      <c r="AB245" s="6" t="s">
        <v>3020</v>
      </c>
      <c r="AC245" s="6" t="s">
        <v>3021</v>
      </c>
      <c r="AD245" s="6" t="s">
        <v>3022</v>
      </c>
      <c r="AE245" s="6" t="s">
        <v>3023</v>
      </c>
      <c r="AF245" s="6" t="s">
        <v>135</v>
      </c>
      <c r="AG245" s="6" t="s">
        <v>27</v>
      </c>
    </row>
    <row r="246" spans="1:34" s="57" customFormat="1" ht="30">
      <c r="A246" s="13">
        <v>11</v>
      </c>
      <c r="B246" s="9" t="s">
        <v>504</v>
      </c>
      <c r="C246" s="6" t="s">
        <v>3299</v>
      </c>
      <c r="D246" s="6" t="s">
        <v>3300</v>
      </c>
      <c r="E246" s="6" t="s">
        <v>51</v>
      </c>
      <c r="F246" s="6" t="s">
        <v>3301</v>
      </c>
      <c r="G246" s="6" t="s">
        <v>5</v>
      </c>
      <c r="H246" s="6" t="s">
        <v>3302</v>
      </c>
      <c r="I246" s="6" t="s">
        <v>7</v>
      </c>
      <c r="J246" s="6" t="s">
        <v>33</v>
      </c>
      <c r="K246" s="6" t="s">
        <v>3303</v>
      </c>
      <c r="L246" s="6" t="s">
        <v>3304</v>
      </c>
      <c r="M246" s="6" t="s">
        <v>3305</v>
      </c>
      <c r="N246" s="6" t="s">
        <v>3306</v>
      </c>
      <c r="O246" s="7" t="s">
        <v>3307</v>
      </c>
      <c r="P246" s="6" t="s">
        <v>3308</v>
      </c>
      <c r="Q246" s="6" t="s">
        <v>3309</v>
      </c>
      <c r="R246" s="6" t="s">
        <v>3310</v>
      </c>
      <c r="S246" s="6" t="s">
        <v>3311</v>
      </c>
      <c r="T246" s="6" t="s">
        <v>3312</v>
      </c>
      <c r="U246" s="6" t="s">
        <v>3313</v>
      </c>
      <c r="V246" s="6" t="s">
        <v>18</v>
      </c>
      <c r="W246" s="6" t="s">
        <v>19</v>
      </c>
      <c r="X246" s="6" t="s">
        <v>3306</v>
      </c>
      <c r="Y246" s="6" t="s">
        <v>3308</v>
      </c>
      <c r="Z246" s="6" t="s">
        <v>3314</v>
      </c>
      <c r="AA246" s="6" t="s">
        <v>3310</v>
      </c>
      <c r="AB246" s="6" t="s">
        <v>3315</v>
      </c>
      <c r="AC246" s="6" t="s">
        <v>3316</v>
      </c>
      <c r="AD246" s="6" t="s">
        <v>3317</v>
      </c>
      <c r="AE246" s="6" t="s">
        <v>3318</v>
      </c>
      <c r="AF246" s="6" t="s">
        <v>26</v>
      </c>
      <c r="AG246" s="6" t="s">
        <v>27</v>
      </c>
    </row>
    <row r="247" spans="1:34" s="78" customFormat="1" ht="21">
      <c r="A247" s="129" t="s">
        <v>5942</v>
      </c>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row>
    <row r="248" spans="1:34" s="57" customFormat="1" ht="45.75" thickBot="1">
      <c r="A248" s="13">
        <v>1</v>
      </c>
      <c r="B248" s="9" t="s">
        <v>675</v>
      </c>
      <c r="C248" s="6" t="s">
        <v>787</v>
      </c>
      <c r="D248" s="6" t="s">
        <v>788</v>
      </c>
      <c r="E248" s="6" t="s">
        <v>51</v>
      </c>
      <c r="F248" s="6" t="s">
        <v>243</v>
      </c>
      <c r="G248" s="6" t="s">
        <v>244</v>
      </c>
      <c r="H248" s="6" t="s">
        <v>789</v>
      </c>
      <c r="I248" s="6" t="s">
        <v>246</v>
      </c>
      <c r="J248" s="6" t="s">
        <v>790</v>
      </c>
      <c r="K248" s="6" t="s">
        <v>791</v>
      </c>
      <c r="L248" s="6" t="s">
        <v>792</v>
      </c>
      <c r="M248" s="6" t="s">
        <v>793</v>
      </c>
      <c r="N248" s="6" t="s">
        <v>794</v>
      </c>
      <c r="O248" s="6" t="s">
        <v>795</v>
      </c>
      <c r="P248" s="6" t="s">
        <v>796</v>
      </c>
      <c r="Q248" s="6">
        <f>632-9325429</f>
        <v>-9324797</v>
      </c>
      <c r="R248" s="6" t="s">
        <v>797</v>
      </c>
      <c r="S248" s="6" t="s">
        <v>798</v>
      </c>
      <c r="T248" s="6" t="s">
        <v>799</v>
      </c>
      <c r="U248" s="6" t="s">
        <v>800</v>
      </c>
      <c r="V248" s="6" t="s">
        <v>18</v>
      </c>
      <c r="W248" s="6" t="s">
        <v>801</v>
      </c>
      <c r="X248" s="6" t="s">
        <v>794</v>
      </c>
      <c r="Y248" s="6" t="s">
        <v>802</v>
      </c>
      <c r="Z248" s="6">
        <f>632-9325429</f>
        <v>-9324797</v>
      </c>
      <c r="AA248" s="6" t="s">
        <v>797</v>
      </c>
      <c r="AB248" s="6" t="s">
        <v>803</v>
      </c>
      <c r="AC248" s="6" t="s">
        <v>804</v>
      </c>
      <c r="AD248" s="6" t="s">
        <v>805</v>
      </c>
      <c r="AE248" s="6" t="s">
        <v>806</v>
      </c>
      <c r="AF248" s="6" t="s">
        <v>135</v>
      </c>
      <c r="AG248" s="6" t="s">
        <v>27</v>
      </c>
    </row>
    <row r="249" spans="1:34" ht="46.5" customHeight="1" thickBot="1">
      <c r="A249" s="13">
        <f>1+A248</f>
        <v>2</v>
      </c>
      <c r="B249" s="9" t="s">
        <v>675</v>
      </c>
      <c r="C249" s="103" t="s">
        <v>6719</v>
      </c>
      <c r="D249" s="103" t="s">
        <v>6720</v>
      </c>
      <c r="E249" s="103" t="s">
        <v>51</v>
      </c>
      <c r="F249" s="103" t="s">
        <v>243</v>
      </c>
      <c r="G249" s="103" t="s">
        <v>283</v>
      </c>
      <c r="H249" s="103" t="s">
        <v>6721</v>
      </c>
      <c r="I249" s="103" t="s">
        <v>246</v>
      </c>
      <c r="J249" s="103" t="s">
        <v>33</v>
      </c>
      <c r="K249" s="103" t="s">
        <v>6722</v>
      </c>
      <c r="L249" s="103" t="s">
        <v>6723</v>
      </c>
      <c r="M249" s="103" t="s">
        <v>6724</v>
      </c>
      <c r="N249" s="103" t="s">
        <v>6725</v>
      </c>
      <c r="O249" s="104" t="s">
        <v>6726</v>
      </c>
      <c r="P249" s="103" t="s">
        <v>6727</v>
      </c>
      <c r="Q249" s="103" t="s">
        <v>6728</v>
      </c>
      <c r="R249" s="103" t="s">
        <v>6729</v>
      </c>
      <c r="S249" s="103" t="s">
        <v>6730</v>
      </c>
      <c r="T249" s="103" t="s">
        <v>6731</v>
      </c>
      <c r="U249" s="103" t="s">
        <v>6732</v>
      </c>
      <c r="V249" s="103" t="s">
        <v>18</v>
      </c>
      <c r="W249" s="103" t="s">
        <v>19</v>
      </c>
      <c r="X249" s="103" t="s">
        <v>6733</v>
      </c>
      <c r="Y249" s="103" t="s">
        <v>6734</v>
      </c>
      <c r="Z249" s="103" t="s">
        <v>6735</v>
      </c>
      <c r="AA249" s="103" t="s">
        <v>6736</v>
      </c>
      <c r="AB249" s="103" t="s">
        <v>6737</v>
      </c>
      <c r="AC249" s="103" t="s">
        <v>6738</v>
      </c>
      <c r="AD249" s="111" t="s">
        <v>6654</v>
      </c>
      <c r="AE249" s="111" t="s">
        <v>6665</v>
      </c>
      <c r="AF249" s="111" t="s">
        <v>26</v>
      </c>
      <c r="AG249" s="111" t="s">
        <v>27</v>
      </c>
    </row>
    <row r="250" spans="1:34" s="57" customFormat="1" ht="45">
      <c r="A250" s="13">
        <f t="shared" ref="A250:A252" si="14">1+A249</f>
        <v>3</v>
      </c>
      <c r="B250" s="9" t="s">
        <v>675</v>
      </c>
      <c r="C250" s="6" t="s">
        <v>676</v>
      </c>
      <c r="D250" s="6" t="s">
        <v>677</v>
      </c>
      <c r="E250" s="6" t="s">
        <v>3</v>
      </c>
      <c r="F250" s="6" t="s">
        <v>139</v>
      </c>
      <c r="G250" s="6" t="s">
        <v>5</v>
      </c>
      <c r="H250" s="6" t="s">
        <v>678</v>
      </c>
      <c r="I250" s="6" t="s">
        <v>7</v>
      </c>
      <c r="J250" s="6" t="s">
        <v>601</v>
      </c>
      <c r="K250" s="6" t="s">
        <v>679</v>
      </c>
      <c r="L250" s="6" t="s">
        <v>680</v>
      </c>
      <c r="M250" s="6" t="s">
        <v>681</v>
      </c>
      <c r="N250" s="6" t="s">
        <v>682</v>
      </c>
      <c r="O250" s="6" t="s">
        <v>683</v>
      </c>
      <c r="P250" s="6" t="s">
        <v>684</v>
      </c>
      <c r="Q250" s="6">
        <f>91-9466206502</f>
        <v>-9466206411</v>
      </c>
      <c r="R250" s="6" t="s">
        <v>683</v>
      </c>
      <c r="S250" s="6" t="s">
        <v>685</v>
      </c>
      <c r="T250" s="6" t="s">
        <v>686</v>
      </c>
      <c r="U250" s="6" t="s">
        <v>687</v>
      </c>
      <c r="V250" s="6" t="s">
        <v>18</v>
      </c>
      <c r="W250" s="6" t="s">
        <v>19</v>
      </c>
      <c r="X250" s="6" t="s">
        <v>688</v>
      </c>
      <c r="Y250" s="6" t="s">
        <v>684</v>
      </c>
      <c r="Z250" s="6">
        <f>91-9466206502</f>
        <v>-9466206411</v>
      </c>
      <c r="AA250" s="6" t="s">
        <v>683</v>
      </c>
      <c r="AB250" s="6" t="s">
        <v>689</v>
      </c>
      <c r="AC250" s="6" t="s">
        <v>690</v>
      </c>
      <c r="AD250" s="6" t="s">
        <v>691</v>
      </c>
      <c r="AE250" s="6" t="s">
        <v>692</v>
      </c>
      <c r="AF250" s="6" t="s">
        <v>26</v>
      </c>
      <c r="AG250" s="6" t="s">
        <v>27</v>
      </c>
    </row>
    <row r="251" spans="1:34" s="57" customFormat="1" ht="45">
      <c r="A251" s="13">
        <f>1+A250</f>
        <v>4</v>
      </c>
      <c r="B251" s="18" t="s">
        <v>675</v>
      </c>
      <c r="C251" s="34" t="s">
        <v>2214</v>
      </c>
      <c r="D251" s="34" t="s">
        <v>2215</v>
      </c>
      <c r="E251" s="34" t="s">
        <v>51</v>
      </c>
      <c r="F251" s="34" t="s">
        <v>1651</v>
      </c>
      <c r="G251" s="34" t="s">
        <v>117</v>
      </c>
      <c r="H251" s="34" t="s">
        <v>1316</v>
      </c>
      <c r="I251" s="34" t="s">
        <v>266</v>
      </c>
      <c r="J251" s="34" t="s">
        <v>2216</v>
      </c>
      <c r="K251" s="34" t="s">
        <v>2217</v>
      </c>
      <c r="L251" s="34" t="s">
        <v>2218</v>
      </c>
      <c r="M251" s="34" t="s">
        <v>2219</v>
      </c>
      <c r="N251" s="34" t="s">
        <v>2220</v>
      </c>
      <c r="O251" s="35" t="s">
        <v>2221</v>
      </c>
      <c r="P251" s="34" t="s">
        <v>2222</v>
      </c>
      <c r="Q251" s="34">
        <v>818252614</v>
      </c>
      <c r="R251" s="34" t="s">
        <v>2223</v>
      </c>
      <c r="S251" s="34" t="s">
        <v>2224</v>
      </c>
      <c r="T251" s="34" t="s">
        <v>2225</v>
      </c>
      <c r="U251" s="34" t="s">
        <v>2226</v>
      </c>
      <c r="V251" s="34" t="s">
        <v>18</v>
      </c>
      <c r="W251" s="34" t="s">
        <v>19</v>
      </c>
      <c r="X251" s="34" t="s">
        <v>2227</v>
      </c>
      <c r="Y251" s="34" t="s">
        <v>2222</v>
      </c>
      <c r="Z251" s="34">
        <v>818252614</v>
      </c>
      <c r="AA251" s="34">
        <v>2187742370</v>
      </c>
      <c r="AB251" s="34" t="s">
        <v>2228</v>
      </c>
      <c r="AC251" s="34" t="s">
        <v>2229</v>
      </c>
      <c r="AD251" s="34" t="s">
        <v>2230</v>
      </c>
      <c r="AE251" s="34" t="s">
        <v>2231</v>
      </c>
      <c r="AF251" s="34" t="s">
        <v>26</v>
      </c>
      <c r="AG251" s="34" t="s">
        <v>27</v>
      </c>
    </row>
    <row r="252" spans="1:34" s="57" customFormat="1" ht="45">
      <c r="A252" s="13">
        <f t="shared" si="14"/>
        <v>5</v>
      </c>
      <c r="B252" s="9" t="s">
        <v>675</v>
      </c>
      <c r="C252" s="6" t="s">
        <v>5172</v>
      </c>
      <c r="D252" s="6" t="s">
        <v>5173</v>
      </c>
      <c r="E252" s="6" t="s">
        <v>51</v>
      </c>
      <c r="F252" s="6" t="s">
        <v>243</v>
      </c>
      <c r="G252" s="6" t="s">
        <v>5</v>
      </c>
      <c r="H252" s="6" t="s">
        <v>5174</v>
      </c>
      <c r="I252" s="6" t="s">
        <v>7</v>
      </c>
      <c r="J252" s="6" t="s">
        <v>33</v>
      </c>
      <c r="K252" s="6" t="s">
        <v>5175</v>
      </c>
      <c r="L252" s="6" t="s">
        <v>5176</v>
      </c>
      <c r="M252" s="6" t="s">
        <v>5177</v>
      </c>
      <c r="N252" s="6" t="s">
        <v>5178</v>
      </c>
      <c r="O252" s="7" t="s">
        <v>5179</v>
      </c>
      <c r="P252" s="6" t="s">
        <v>5180</v>
      </c>
      <c r="Q252" s="6" t="s">
        <v>5181</v>
      </c>
      <c r="R252" s="6" t="s">
        <v>5182</v>
      </c>
      <c r="S252" s="6" t="s">
        <v>5183</v>
      </c>
      <c r="T252" s="6" t="s">
        <v>5184</v>
      </c>
      <c r="U252" s="6" t="s">
        <v>5185</v>
      </c>
      <c r="V252" s="6" t="s">
        <v>18</v>
      </c>
      <c r="W252" s="6" t="s">
        <v>19</v>
      </c>
      <c r="X252" s="6" t="s">
        <v>5186</v>
      </c>
      <c r="Y252" s="6" t="s">
        <v>5180</v>
      </c>
      <c r="Z252" s="6" t="s">
        <v>5181</v>
      </c>
      <c r="AA252" s="6" t="s">
        <v>5187</v>
      </c>
      <c r="AB252" s="6" t="s">
        <v>5188</v>
      </c>
      <c r="AC252" s="6" t="s">
        <v>5189</v>
      </c>
      <c r="AD252" s="6" t="s">
        <v>5190</v>
      </c>
      <c r="AE252" s="6" t="s">
        <v>5191</v>
      </c>
      <c r="AF252" s="6" t="s">
        <v>1517</v>
      </c>
      <c r="AG252" s="6" t="s">
        <v>27</v>
      </c>
    </row>
    <row r="253" spans="1:34" s="57" customFormat="1" ht="32.25">
      <c r="A253" s="133" t="s">
        <v>5943</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row>
    <row r="254" spans="1:34" s="57" customFormat="1" ht="30">
      <c r="A254" s="13">
        <v>1</v>
      </c>
      <c r="B254" s="9" t="s">
        <v>367</v>
      </c>
      <c r="C254" s="6" t="s">
        <v>3138</v>
      </c>
      <c r="D254" s="6" t="s">
        <v>3139</v>
      </c>
      <c r="E254" s="6" t="s">
        <v>618</v>
      </c>
      <c r="F254" s="6" t="s">
        <v>2945</v>
      </c>
      <c r="G254" s="6" t="s">
        <v>244</v>
      </c>
      <c r="H254" s="6" t="s">
        <v>3140</v>
      </c>
      <c r="I254" s="6" t="s">
        <v>246</v>
      </c>
      <c r="J254" s="6" t="s">
        <v>33</v>
      </c>
      <c r="K254" s="6" t="s">
        <v>3141</v>
      </c>
      <c r="L254" s="6" t="s">
        <v>3142</v>
      </c>
      <c r="M254" s="6" t="s">
        <v>3143</v>
      </c>
      <c r="N254" s="6" t="s">
        <v>3144</v>
      </c>
      <c r="O254" s="7" t="s">
        <v>3145</v>
      </c>
      <c r="P254" s="6" t="s">
        <v>3146</v>
      </c>
      <c r="Q254" s="6" t="s">
        <v>3147</v>
      </c>
      <c r="R254" s="6" t="s">
        <v>3148</v>
      </c>
      <c r="S254" s="6" t="s">
        <v>3149</v>
      </c>
      <c r="T254" s="6" t="s">
        <v>3150</v>
      </c>
      <c r="U254" s="6" t="s">
        <v>3151</v>
      </c>
      <c r="V254" s="6" t="s">
        <v>18</v>
      </c>
      <c r="W254" s="6" t="s">
        <v>19</v>
      </c>
      <c r="X254" s="6" t="s">
        <v>3152</v>
      </c>
      <c r="Y254" s="6" t="s">
        <v>3153</v>
      </c>
      <c r="Z254" s="6" t="s">
        <v>3154</v>
      </c>
      <c r="AA254" s="6" t="s">
        <v>3155</v>
      </c>
      <c r="AB254" s="6" t="s">
        <v>3156</v>
      </c>
      <c r="AC254" s="6" t="s">
        <v>421</v>
      </c>
      <c r="AD254" s="6" t="s">
        <v>3157</v>
      </c>
      <c r="AE254" s="6" t="s">
        <v>421</v>
      </c>
      <c r="AF254" s="6" t="s">
        <v>135</v>
      </c>
      <c r="AG254" s="6" t="s">
        <v>27</v>
      </c>
    </row>
    <row r="255" spans="1:34" s="57" customFormat="1" ht="30">
      <c r="A255" s="13">
        <f>1+A254</f>
        <v>2</v>
      </c>
      <c r="B255" s="9" t="s">
        <v>367</v>
      </c>
      <c r="C255" s="6" t="s">
        <v>2528</v>
      </c>
      <c r="D255" s="6" t="s">
        <v>2529</v>
      </c>
      <c r="E255" s="6" t="s">
        <v>526</v>
      </c>
      <c r="F255" s="6" t="s">
        <v>2029</v>
      </c>
      <c r="G255" s="6" t="s">
        <v>5</v>
      </c>
      <c r="H255" s="6" t="s">
        <v>2530</v>
      </c>
      <c r="I255" s="6" t="s">
        <v>7</v>
      </c>
      <c r="J255" s="6" t="s">
        <v>33</v>
      </c>
      <c r="K255" s="6" t="s">
        <v>2531</v>
      </c>
      <c r="L255" s="6" t="s">
        <v>2532</v>
      </c>
      <c r="M255" s="6" t="s">
        <v>2533</v>
      </c>
      <c r="N255" s="6" t="s">
        <v>2534</v>
      </c>
      <c r="O255" s="6" t="s">
        <v>1137</v>
      </c>
      <c r="P255" s="6" t="s">
        <v>2535</v>
      </c>
      <c r="Q255" s="6" t="s">
        <v>2536</v>
      </c>
      <c r="R255" s="6" t="s">
        <v>2536</v>
      </c>
      <c r="S255" s="6" t="s">
        <v>2537</v>
      </c>
      <c r="T255" s="6" t="s">
        <v>2538</v>
      </c>
      <c r="U255" s="6" t="s">
        <v>2538</v>
      </c>
      <c r="V255" s="6" t="s">
        <v>66</v>
      </c>
      <c r="W255" s="6" t="s">
        <v>193</v>
      </c>
      <c r="X255" s="6" t="s">
        <v>2534</v>
      </c>
      <c r="Y255" s="6" t="s">
        <v>2539</v>
      </c>
      <c r="Z255" s="6" t="s">
        <v>2540</v>
      </c>
      <c r="AA255" s="6" t="s">
        <v>2536</v>
      </c>
      <c r="AB255" s="6" t="s">
        <v>2541</v>
      </c>
      <c r="AC255" s="6" t="s">
        <v>2542</v>
      </c>
      <c r="AD255" s="6" t="s">
        <v>2543</v>
      </c>
      <c r="AE255" s="6" t="s">
        <v>2544</v>
      </c>
      <c r="AF255" s="6" t="s">
        <v>135</v>
      </c>
      <c r="AG255" s="6" t="s">
        <v>27</v>
      </c>
    </row>
    <row r="256" spans="1:34" s="57" customFormat="1" ht="30">
      <c r="A256" s="13">
        <f t="shared" ref="A256:A265" si="15">1+A255</f>
        <v>3</v>
      </c>
      <c r="B256" s="9" t="s">
        <v>367</v>
      </c>
      <c r="C256" s="6" t="s">
        <v>3744</v>
      </c>
      <c r="D256" s="6" t="s">
        <v>3745</v>
      </c>
      <c r="E256" s="6" t="s">
        <v>3</v>
      </c>
      <c r="F256" s="6" t="s">
        <v>4</v>
      </c>
      <c r="G256" s="6" t="s">
        <v>5</v>
      </c>
      <c r="H256" s="6" t="s">
        <v>3746</v>
      </c>
      <c r="I256" s="6" t="s">
        <v>7</v>
      </c>
      <c r="J256" s="6" t="s">
        <v>3747</v>
      </c>
      <c r="K256" s="6" t="s">
        <v>3748</v>
      </c>
      <c r="L256" s="6" t="s">
        <v>3749</v>
      </c>
      <c r="M256" s="6" t="s">
        <v>3750</v>
      </c>
      <c r="N256" s="6" t="s">
        <v>3751</v>
      </c>
      <c r="O256" s="7" t="s">
        <v>3752</v>
      </c>
      <c r="P256" s="6" t="s">
        <v>3753</v>
      </c>
      <c r="Q256" s="6">
        <v>88029830067</v>
      </c>
      <c r="R256" s="6">
        <v>88029830067</v>
      </c>
      <c r="S256" s="6" t="s">
        <v>3754</v>
      </c>
      <c r="T256" s="6" t="s">
        <v>3755</v>
      </c>
      <c r="U256" s="6" t="s">
        <v>3756</v>
      </c>
      <c r="V256" s="6" t="s">
        <v>66</v>
      </c>
      <c r="W256" s="6" t="s">
        <v>19</v>
      </c>
      <c r="X256" s="6" t="s">
        <v>3757</v>
      </c>
      <c r="Y256" s="6" t="s">
        <v>3758</v>
      </c>
      <c r="Z256" s="6">
        <v>8801819421445</v>
      </c>
      <c r="AA256" s="6">
        <v>88029830067</v>
      </c>
      <c r="AB256" s="6" t="s">
        <v>3759</v>
      </c>
      <c r="AC256" s="6" t="s">
        <v>3760</v>
      </c>
      <c r="AD256" s="6" t="s">
        <v>3761</v>
      </c>
      <c r="AE256" s="6" t="s">
        <v>3762</v>
      </c>
      <c r="AF256" s="6" t="s">
        <v>135</v>
      </c>
      <c r="AG256" s="6" t="s">
        <v>27</v>
      </c>
    </row>
    <row r="257" spans="1:94" s="2" customFormat="1" ht="30">
      <c r="A257" s="13">
        <f t="shared" si="15"/>
        <v>4</v>
      </c>
      <c r="B257" s="9" t="s">
        <v>367</v>
      </c>
      <c r="C257" s="6" t="s">
        <v>6034</v>
      </c>
      <c r="D257" s="6" t="s">
        <v>6035</v>
      </c>
      <c r="E257" s="6" t="s">
        <v>51</v>
      </c>
      <c r="F257" s="6" t="s">
        <v>4</v>
      </c>
      <c r="G257" s="6" t="s">
        <v>117</v>
      </c>
      <c r="H257" s="6" t="s">
        <v>5433</v>
      </c>
      <c r="I257" s="6" t="s">
        <v>7</v>
      </c>
      <c r="J257" s="6" t="s">
        <v>33</v>
      </c>
      <c r="K257" s="6" t="s">
        <v>262</v>
      </c>
      <c r="L257" s="6" t="s">
        <v>6036</v>
      </c>
      <c r="M257" s="6" t="s">
        <v>6037</v>
      </c>
      <c r="N257" s="6" t="s">
        <v>6038</v>
      </c>
      <c r="O257" s="6" t="s">
        <v>262</v>
      </c>
      <c r="P257" s="6" t="s">
        <v>6039</v>
      </c>
      <c r="Q257" s="6" t="s">
        <v>6040</v>
      </c>
      <c r="R257" s="6" t="s">
        <v>262</v>
      </c>
      <c r="S257" s="6" t="s">
        <v>6041</v>
      </c>
      <c r="T257" s="6" t="s">
        <v>262</v>
      </c>
      <c r="U257" s="6" t="s">
        <v>6042</v>
      </c>
      <c r="V257" s="6" t="s">
        <v>66</v>
      </c>
      <c r="W257" s="6" t="s">
        <v>19</v>
      </c>
      <c r="X257" s="6" t="s">
        <v>6038</v>
      </c>
      <c r="Y257" s="6" t="s">
        <v>6039</v>
      </c>
      <c r="Z257" s="6" t="s">
        <v>6043</v>
      </c>
      <c r="AA257" s="6" t="s">
        <v>262</v>
      </c>
      <c r="AB257" s="6" t="s">
        <v>6044</v>
      </c>
      <c r="AC257" s="6" t="s">
        <v>262</v>
      </c>
      <c r="AD257" s="6" t="s">
        <v>5433</v>
      </c>
      <c r="AE257" s="6" t="s">
        <v>262</v>
      </c>
      <c r="AF257" s="6" t="s">
        <v>26</v>
      </c>
      <c r="AG257" s="6" t="s">
        <v>27</v>
      </c>
    </row>
    <row r="258" spans="1:94" s="57" customFormat="1" ht="30">
      <c r="A258" s="13">
        <f t="shared" si="15"/>
        <v>5</v>
      </c>
      <c r="B258" s="9" t="s">
        <v>367</v>
      </c>
      <c r="C258" s="6" t="s">
        <v>3448</v>
      </c>
      <c r="D258" s="6" t="s">
        <v>3449</v>
      </c>
      <c r="E258" s="6" t="s">
        <v>51</v>
      </c>
      <c r="F258" s="6" t="s">
        <v>243</v>
      </c>
      <c r="G258" s="6" t="s">
        <v>5</v>
      </c>
      <c r="H258" s="6" t="s">
        <v>3450</v>
      </c>
      <c r="I258" s="6" t="s">
        <v>7</v>
      </c>
      <c r="J258" s="6" t="s">
        <v>33</v>
      </c>
      <c r="K258" s="6" t="s">
        <v>3451</v>
      </c>
      <c r="L258" s="6" t="s">
        <v>3452</v>
      </c>
      <c r="M258" s="6" t="s">
        <v>3453</v>
      </c>
      <c r="N258" s="6" t="s">
        <v>3454</v>
      </c>
      <c r="O258" s="7" t="s">
        <v>3455</v>
      </c>
      <c r="P258" s="6" t="s">
        <v>3456</v>
      </c>
      <c r="Q258" s="6" t="s">
        <v>3457</v>
      </c>
      <c r="R258" s="6" t="s">
        <v>3457</v>
      </c>
      <c r="S258" s="6" t="s">
        <v>3458</v>
      </c>
      <c r="T258" s="6" t="s">
        <v>3459</v>
      </c>
      <c r="U258" s="6" t="s">
        <v>3460</v>
      </c>
      <c r="V258" s="6" t="s">
        <v>66</v>
      </c>
      <c r="W258" s="6" t="s">
        <v>19</v>
      </c>
      <c r="X258" s="6" t="s">
        <v>3461</v>
      </c>
      <c r="Y258" s="6" t="s">
        <v>3462</v>
      </c>
      <c r="Z258" s="6" t="s">
        <v>3463</v>
      </c>
      <c r="AA258" s="6" t="s">
        <v>3457</v>
      </c>
      <c r="AB258" s="6" t="s">
        <v>3464</v>
      </c>
      <c r="AC258" s="6" t="s">
        <v>3465</v>
      </c>
      <c r="AD258" s="6" t="s">
        <v>3466</v>
      </c>
      <c r="AE258" s="6" t="s">
        <v>3467</v>
      </c>
      <c r="AF258" s="6" t="s">
        <v>26</v>
      </c>
      <c r="AG258" s="6" t="s">
        <v>27</v>
      </c>
    </row>
    <row r="259" spans="1:94" s="57" customFormat="1" ht="30">
      <c r="A259" s="13">
        <f t="shared" si="15"/>
        <v>6</v>
      </c>
      <c r="B259" s="9" t="s">
        <v>367</v>
      </c>
      <c r="C259" s="6" t="s">
        <v>5543</v>
      </c>
      <c r="D259" s="6" t="s">
        <v>5544</v>
      </c>
      <c r="E259" s="6" t="s">
        <v>3</v>
      </c>
      <c r="F259" s="6" t="s">
        <v>95</v>
      </c>
      <c r="G259" s="6" t="s">
        <v>5</v>
      </c>
      <c r="H259" s="6" t="s">
        <v>5545</v>
      </c>
      <c r="I259" s="6" t="s">
        <v>7</v>
      </c>
      <c r="J259" s="6" t="s">
        <v>33</v>
      </c>
      <c r="K259" s="6" t="s">
        <v>5546</v>
      </c>
      <c r="L259" s="6" t="s">
        <v>5547</v>
      </c>
      <c r="M259" s="6" t="s">
        <v>5548</v>
      </c>
      <c r="N259" s="6" t="s">
        <v>5549</v>
      </c>
      <c r="O259" s="7" t="s">
        <v>5550</v>
      </c>
      <c r="P259" s="6" t="s">
        <v>5551</v>
      </c>
      <c r="Q259" s="6">
        <v>4102819</v>
      </c>
      <c r="R259" s="6" t="s">
        <v>240</v>
      </c>
      <c r="S259" s="6" t="s">
        <v>5552</v>
      </c>
      <c r="T259" s="6" t="s">
        <v>5553</v>
      </c>
      <c r="U259" s="6" t="s">
        <v>5554</v>
      </c>
      <c r="V259" s="6" t="s">
        <v>18</v>
      </c>
      <c r="W259" s="6" t="s">
        <v>19</v>
      </c>
      <c r="X259" s="6" t="s">
        <v>3018</v>
      </c>
      <c r="Y259" s="6" t="s">
        <v>5555</v>
      </c>
      <c r="Z259" s="6">
        <v>9841444966</v>
      </c>
      <c r="AA259" s="6" t="s">
        <v>585</v>
      </c>
      <c r="AB259" s="6" t="s">
        <v>5556</v>
      </c>
      <c r="AC259" s="6" t="s">
        <v>5557</v>
      </c>
      <c r="AD259" s="6" t="s">
        <v>2818</v>
      </c>
      <c r="AE259" s="6" t="s">
        <v>5558</v>
      </c>
      <c r="AF259" s="6" t="s">
        <v>26</v>
      </c>
      <c r="AG259" s="6" t="s">
        <v>27</v>
      </c>
    </row>
    <row r="260" spans="1:94" s="57" customFormat="1" ht="30">
      <c r="A260" s="13">
        <f t="shared" si="15"/>
        <v>7</v>
      </c>
      <c r="B260" s="9" t="s">
        <v>367</v>
      </c>
      <c r="C260" s="6" t="s">
        <v>4915</v>
      </c>
      <c r="D260" s="6" t="s">
        <v>4916</v>
      </c>
      <c r="E260" s="6" t="s">
        <v>3</v>
      </c>
      <c r="F260" s="6" t="s">
        <v>809</v>
      </c>
      <c r="G260" s="6" t="s">
        <v>5</v>
      </c>
      <c r="H260" s="6" t="s">
        <v>4917</v>
      </c>
      <c r="I260" s="6" t="s">
        <v>7</v>
      </c>
      <c r="J260" s="6" t="s">
        <v>33</v>
      </c>
      <c r="K260" s="6" t="s">
        <v>4918</v>
      </c>
      <c r="L260" s="6" t="s">
        <v>4919</v>
      </c>
      <c r="M260" s="6" t="s">
        <v>4920</v>
      </c>
      <c r="N260" s="6" t="s">
        <v>4921</v>
      </c>
      <c r="O260" s="6" t="s">
        <v>4922</v>
      </c>
      <c r="P260" s="6" t="s">
        <v>4923</v>
      </c>
      <c r="Q260" s="6" t="s">
        <v>4924</v>
      </c>
      <c r="R260" s="6" t="s">
        <v>4925</v>
      </c>
      <c r="S260" s="6" t="s">
        <v>4926</v>
      </c>
      <c r="T260" s="6" t="s">
        <v>4927</v>
      </c>
      <c r="U260" s="6" t="s">
        <v>4928</v>
      </c>
      <c r="V260" s="6" t="s">
        <v>66</v>
      </c>
      <c r="W260" s="6" t="s">
        <v>19</v>
      </c>
      <c r="X260" s="6" t="s">
        <v>4929</v>
      </c>
      <c r="Y260" s="6" t="s">
        <v>4930</v>
      </c>
      <c r="Z260" s="6" t="s">
        <v>4924</v>
      </c>
      <c r="AA260" s="6" t="s">
        <v>4925</v>
      </c>
      <c r="AB260" s="6" t="s">
        <v>4931</v>
      </c>
      <c r="AC260" s="6" t="s">
        <v>4932</v>
      </c>
      <c r="AD260" s="6" t="s">
        <v>4933</v>
      </c>
      <c r="AE260" s="6" t="s">
        <v>4934</v>
      </c>
      <c r="AF260" s="6" t="s">
        <v>26</v>
      </c>
      <c r="AG260" s="6" t="s">
        <v>27</v>
      </c>
    </row>
    <row r="261" spans="1:94" s="57" customFormat="1" ht="30">
      <c r="A261" s="13">
        <f t="shared" si="15"/>
        <v>8</v>
      </c>
      <c r="B261" s="9" t="s">
        <v>367</v>
      </c>
      <c r="C261" s="6" t="s">
        <v>368</v>
      </c>
      <c r="D261" s="6" t="s">
        <v>369</v>
      </c>
      <c r="E261" s="6" t="s">
        <v>51</v>
      </c>
      <c r="F261" s="6" t="s">
        <v>222</v>
      </c>
      <c r="G261" s="6" t="s">
        <v>5</v>
      </c>
      <c r="H261" s="6" t="s">
        <v>370</v>
      </c>
      <c r="I261" s="6" t="s">
        <v>7</v>
      </c>
      <c r="J261" s="6" t="s">
        <v>371</v>
      </c>
      <c r="K261" s="6" t="s">
        <v>372</v>
      </c>
      <c r="L261" s="6" t="s">
        <v>373</v>
      </c>
      <c r="M261" s="6" t="s">
        <v>374</v>
      </c>
      <c r="N261" s="6" t="s">
        <v>375</v>
      </c>
      <c r="O261" s="7" t="s">
        <v>376</v>
      </c>
      <c r="P261" s="6" t="s">
        <v>377</v>
      </c>
      <c r="Q261" s="6" t="s">
        <v>378</v>
      </c>
      <c r="R261" s="6" t="s">
        <v>336</v>
      </c>
      <c r="S261" s="6" t="s">
        <v>379</v>
      </c>
      <c r="T261" s="6" t="s">
        <v>380</v>
      </c>
      <c r="U261" s="6" t="s">
        <v>381</v>
      </c>
      <c r="V261" s="6" t="s">
        <v>18</v>
      </c>
      <c r="W261" s="6" t="s">
        <v>19</v>
      </c>
      <c r="X261" s="6" t="s">
        <v>382</v>
      </c>
      <c r="Y261" s="6" t="s">
        <v>383</v>
      </c>
      <c r="Z261" s="6">
        <v>85515770120</v>
      </c>
      <c r="AA261" s="6" t="s">
        <v>336</v>
      </c>
      <c r="AB261" s="6" t="s">
        <v>384</v>
      </c>
      <c r="AC261" s="6" t="s">
        <v>385</v>
      </c>
      <c r="AD261" s="6" t="s">
        <v>386</v>
      </c>
      <c r="AE261" s="6" t="s">
        <v>310</v>
      </c>
      <c r="AF261" s="6" t="s">
        <v>135</v>
      </c>
      <c r="AG261" s="6" t="s">
        <v>27</v>
      </c>
    </row>
    <row r="262" spans="1:94" s="57" customFormat="1" ht="30">
      <c r="A262" s="13">
        <f t="shared" si="15"/>
        <v>9</v>
      </c>
      <c r="B262" s="9" t="s">
        <v>367</v>
      </c>
      <c r="C262" s="6" t="s">
        <v>4597</v>
      </c>
      <c r="D262" s="6" t="s">
        <v>4598</v>
      </c>
      <c r="E262" s="6" t="s">
        <v>1590</v>
      </c>
      <c r="F262" s="6" t="s">
        <v>1206</v>
      </c>
      <c r="G262" s="6" t="s">
        <v>5</v>
      </c>
      <c r="H262" s="6" t="s">
        <v>4599</v>
      </c>
      <c r="I262" s="6" t="s">
        <v>7</v>
      </c>
      <c r="J262" s="6" t="s">
        <v>33</v>
      </c>
      <c r="K262" s="6" t="s">
        <v>4600</v>
      </c>
      <c r="L262" s="6" t="s">
        <v>4601</v>
      </c>
      <c r="M262" s="6" t="s">
        <v>4602</v>
      </c>
      <c r="N262" s="6" t="s">
        <v>4603</v>
      </c>
      <c r="O262" s="7" t="s">
        <v>4604</v>
      </c>
      <c r="P262" s="6" t="s">
        <v>4605</v>
      </c>
      <c r="Q262" s="6">
        <v>92404502248</v>
      </c>
      <c r="R262" s="6">
        <v>9240502845</v>
      </c>
      <c r="S262" s="6" t="s">
        <v>4606</v>
      </c>
      <c r="T262" s="6" t="s">
        <v>4607</v>
      </c>
      <c r="U262" s="6" t="s">
        <v>4608</v>
      </c>
      <c r="V262" s="6" t="s">
        <v>18</v>
      </c>
      <c r="W262" s="6" t="s">
        <v>19</v>
      </c>
      <c r="X262" s="6" t="s">
        <v>4609</v>
      </c>
      <c r="Y262" s="6" t="s">
        <v>4610</v>
      </c>
      <c r="Z262" s="6">
        <v>92404502248</v>
      </c>
      <c r="AA262" s="6">
        <v>92404502845</v>
      </c>
      <c r="AB262" s="6" t="s">
        <v>4611</v>
      </c>
      <c r="AC262" s="6" t="s">
        <v>4612</v>
      </c>
      <c r="AD262" s="6" t="s">
        <v>4613</v>
      </c>
      <c r="AE262" s="6" t="s">
        <v>4614</v>
      </c>
      <c r="AF262" s="6" t="s">
        <v>26</v>
      </c>
      <c r="AG262" s="6" t="s">
        <v>27</v>
      </c>
    </row>
    <row r="263" spans="1:94" s="2" customFormat="1" ht="30">
      <c r="A263" s="13">
        <f t="shared" si="15"/>
        <v>10</v>
      </c>
      <c r="B263" s="9" t="s">
        <v>367</v>
      </c>
      <c r="C263" s="6" t="s">
        <v>6190</v>
      </c>
      <c r="D263" s="6" t="s">
        <v>6191</v>
      </c>
      <c r="E263" s="6" t="s">
        <v>51</v>
      </c>
      <c r="F263" s="6" t="s">
        <v>407</v>
      </c>
      <c r="G263" s="6" t="s">
        <v>5</v>
      </c>
      <c r="H263" s="6" t="s">
        <v>6192</v>
      </c>
      <c r="I263" s="6" t="s">
        <v>7</v>
      </c>
      <c r="J263" s="6" t="s">
        <v>33</v>
      </c>
      <c r="K263" s="6" t="s">
        <v>6193</v>
      </c>
      <c r="L263" s="6" t="s">
        <v>6194</v>
      </c>
      <c r="M263" s="6" t="s">
        <v>6195</v>
      </c>
      <c r="N263" s="6" t="s">
        <v>6196</v>
      </c>
      <c r="O263" s="7" t="s">
        <v>6197</v>
      </c>
      <c r="P263" s="6" t="s">
        <v>6198</v>
      </c>
      <c r="Q263" s="6">
        <v>6088213830</v>
      </c>
      <c r="R263" s="6">
        <v>6088260860</v>
      </c>
      <c r="S263" s="6" t="s">
        <v>6199</v>
      </c>
      <c r="T263" s="6" t="s">
        <v>6200</v>
      </c>
      <c r="U263" s="6" t="s">
        <v>6201</v>
      </c>
      <c r="V263" s="6" t="s">
        <v>66</v>
      </c>
      <c r="W263" s="6" t="s">
        <v>19</v>
      </c>
      <c r="X263" s="6" t="s">
        <v>6202</v>
      </c>
      <c r="Y263" s="6" t="s">
        <v>6198</v>
      </c>
      <c r="Z263" s="6">
        <v>88215830</v>
      </c>
      <c r="AA263" s="6">
        <v>88260860</v>
      </c>
      <c r="AB263" s="6" t="s">
        <v>6203</v>
      </c>
      <c r="AC263" s="6" t="s">
        <v>6204</v>
      </c>
      <c r="AD263" s="6" t="s">
        <v>6205</v>
      </c>
      <c r="AE263" s="6" t="s">
        <v>6206</v>
      </c>
      <c r="AF263" s="6" t="s">
        <v>26</v>
      </c>
      <c r="AG263" s="6" t="s">
        <v>27</v>
      </c>
    </row>
    <row r="264" spans="1:94" s="2" customFormat="1" ht="30">
      <c r="A264" s="13">
        <f t="shared" si="15"/>
        <v>11</v>
      </c>
      <c r="B264" s="9" t="s">
        <v>367</v>
      </c>
      <c r="C264" s="6" t="s">
        <v>6381</v>
      </c>
      <c r="D264" s="6" t="s">
        <v>6955</v>
      </c>
      <c r="E264" s="6" t="s">
        <v>3</v>
      </c>
      <c r="F264" s="6" t="s">
        <v>4</v>
      </c>
      <c r="G264" s="6" t="s">
        <v>5</v>
      </c>
      <c r="H264" s="6" t="s">
        <v>2983</v>
      </c>
      <c r="I264" s="6" t="s">
        <v>7</v>
      </c>
      <c r="J264" s="6" t="s">
        <v>33</v>
      </c>
      <c r="K264" s="6" t="s">
        <v>123</v>
      </c>
      <c r="L264" s="6" t="s">
        <v>6383</v>
      </c>
      <c r="M264" s="6" t="s">
        <v>6384</v>
      </c>
      <c r="N264" s="6" t="s">
        <v>6385</v>
      </c>
      <c r="O264" s="7" t="s">
        <v>589</v>
      </c>
      <c r="P264" s="6" t="s">
        <v>5898</v>
      </c>
      <c r="Q264" s="6" t="s">
        <v>6386</v>
      </c>
      <c r="R264" s="6" t="s">
        <v>123</v>
      </c>
      <c r="S264" s="6" t="s">
        <v>6387</v>
      </c>
      <c r="T264" s="6" t="s">
        <v>6388</v>
      </c>
      <c r="U264" s="6" t="s">
        <v>6389</v>
      </c>
      <c r="V264" s="6" t="s">
        <v>66</v>
      </c>
      <c r="W264" s="6" t="s">
        <v>19</v>
      </c>
      <c r="X264" s="6" t="s">
        <v>6390</v>
      </c>
      <c r="Y264" s="6" t="s">
        <v>6391</v>
      </c>
      <c r="Z264" s="6" t="s">
        <v>6392</v>
      </c>
      <c r="AA264" s="6" t="s">
        <v>123</v>
      </c>
      <c r="AB264" s="6" t="s">
        <v>6393</v>
      </c>
      <c r="AC264" s="6" t="s">
        <v>123</v>
      </c>
      <c r="AD264" s="6" t="s">
        <v>133</v>
      </c>
      <c r="AE264" s="6" t="s">
        <v>6394</v>
      </c>
      <c r="AF264" s="6" t="s">
        <v>135</v>
      </c>
      <c r="AG264" s="6" t="s">
        <v>27</v>
      </c>
    </row>
    <row r="265" spans="1:94" s="57" customFormat="1" ht="30">
      <c r="A265" s="13">
        <f t="shared" si="15"/>
        <v>12</v>
      </c>
      <c r="B265" s="9" t="s">
        <v>367</v>
      </c>
      <c r="C265" s="6" t="s">
        <v>2372</v>
      </c>
      <c r="D265" s="6" t="s">
        <v>2373</v>
      </c>
      <c r="E265" s="6" t="s">
        <v>2324</v>
      </c>
      <c r="F265" s="6" t="s">
        <v>243</v>
      </c>
      <c r="G265" s="6" t="s">
        <v>5</v>
      </c>
      <c r="H265" s="6" t="s">
        <v>2374</v>
      </c>
      <c r="I265" s="6" t="s">
        <v>7</v>
      </c>
      <c r="J265" s="6" t="s">
        <v>371</v>
      </c>
      <c r="K265" s="6" t="s">
        <v>2375</v>
      </c>
      <c r="L265" s="6" t="s">
        <v>2376</v>
      </c>
      <c r="M265" s="6" t="s">
        <v>2377</v>
      </c>
      <c r="N265" s="6" t="s">
        <v>2378</v>
      </c>
      <c r="O265" s="7" t="s">
        <v>2379</v>
      </c>
      <c r="P265" s="6" t="s">
        <v>2380</v>
      </c>
      <c r="Q265" s="6" t="s">
        <v>2381</v>
      </c>
      <c r="R265" s="6" t="s">
        <v>205</v>
      </c>
      <c r="S265" s="6" t="s">
        <v>2382</v>
      </c>
      <c r="T265" s="6" t="s">
        <v>2383</v>
      </c>
      <c r="U265" s="6" t="s">
        <v>2384</v>
      </c>
      <c r="V265" s="6" t="s">
        <v>66</v>
      </c>
      <c r="W265" s="6" t="s">
        <v>801</v>
      </c>
      <c r="X265" s="6" t="s">
        <v>2385</v>
      </c>
      <c r="Y265" s="6" t="s">
        <v>2386</v>
      </c>
      <c r="Z265" s="6" t="s">
        <v>2387</v>
      </c>
      <c r="AA265" s="6" t="s">
        <v>205</v>
      </c>
      <c r="AB265" s="6" t="s">
        <v>2388</v>
      </c>
      <c r="AC265" s="6" t="s">
        <v>2389</v>
      </c>
      <c r="AD265" s="6" t="s">
        <v>2390</v>
      </c>
      <c r="AE265" s="6" t="s">
        <v>2391</v>
      </c>
      <c r="AF265" s="6" t="s">
        <v>26</v>
      </c>
      <c r="AG265" s="6" t="s">
        <v>27</v>
      </c>
    </row>
    <row r="266" spans="1:94" s="78" customFormat="1" ht="21">
      <c r="A266" s="129" t="s">
        <v>5944</v>
      </c>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row>
    <row r="267" spans="1:94" s="61" customFormat="1">
      <c r="A267" s="13">
        <v>1</v>
      </c>
      <c r="B267" s="5" t="s">
        <v>200</v>
      </c>
      <c r="C267" s="6" t="s">
        <v>201</v>
      </c>
      <c r="D267" s="6" t="s">
        <v>202</v>
      </c>
      <c r="E267" s="6" t="s">
        <v>51</v>
      </c>
      <c r="F267" s="6" t="s">
        <v>203</v>
      </c>
      <c r="G267" s="6" t="s">
        <v>5</v>
      </c>
      <c r="H267" s="6" t="s">
        <v>204</v>
      </c>
      <c r="I267" s="6" t="s">
        <v>7</v>
      </c>
      <c r="J267" s="6" t="s">
        <v>33</v>
      </c>
      <c r="K267" s="6" t="s">
        <v>205</v>
      </c>
      <c r="L267" s="6" t="s">
        <v>206</v>
      </c>
      <c r="M267" s="6" t="s">
        <v>207</v>
      </c>
      <c r="N267" s="6" t="s">
        <v>208</v>
      </c>
      <c r="O267" s="7" t="s">
        <v>209</v>
      </c>
      <c r="P267" s="6" t="s">
        <v>210</v>
      </c>
      <c r="Q267" s="6">
        <v>6737146680</v>
      </c>
      <c r="R267" s="6">
        <v>6732336487</v>
      </c>
      <c r="S267" s="6" t="s">
        <v>211</v>
      </c>
      <c r="T267" s="6" t="s">
        <v>212</v>
      </c>
      <c r="U267" s="6" t="s">
        <v>213</v>
      </c>
      <c r="V267" s="6" t="s">
        <v>66</v>
      </c>
      <c r="W267" s="6" t="s">
        <v>19</v>
      </c>
      <c r="X267" s="6" t="s">
        <v>214</v>
      </c>
      <c r="Y267" s="6" t="s">
        <v>215</v>
      </c>
      <c r="Z267" s="6">
        <v>6738954388</v>
      </c>
      <c r="AA267" s="6">
        <v>6732336487</v>
      </c>
      <c r="AB267" s="6" t="s">
        <v>216</v>
      </c>
      <c r="AC267" s="6" t="s">
        <v>217</v>
      </c>
      <c r="AD267" s="6" t="s">
        <v>218</v>
      </c>
      <c r="AE267" s="6" t="s">
        <v>219</v>
      </c>
      <c r="AF267" s="6" t="s">
        <v>26</v>
      </c>
      <c r="AG267" s="6" t="s">
        <v>27</v>
      </c>
      <c r="AH267" s="60"/>
      <c r="AI267" s="60"/>
      <c r="AJ267" s="60"/>
      <c r="AK267" s="60"/>
      <c r="AL267" s="60"/>
      <c r="AM267" s="60"/>
      <c r="AN267" s="60"/>
      <c r="AO267" s="60"/>
      <c r="AP267" s="60"/>
      <c r="AQ267" s="60"/>
      <c r="AR267" s="60"/>
      <c r="AS267" s="60"/>
      <c r="AT267" s="60"/>
      <c r="AU267" s="60"/>
      <c r="AV267" s="60"/>
      <c r="AW267" s="60"/>
      <c r="AX267" s="60"/>
      <c r="AY267" s="60"/>
      <c r="AZ267" s="60"/>
      <c r="BA267" s="60"/>
      <c r="BB267" s="60"/>
      <c r="BC267" s="60"/>
      <c r="BD267" s="60"/>
      <c r="BE267" s="60"/>
      <c r="BF267" s="60"/>
      <c r="BG267" s="60"/>
      <c r="BH267" s="60"/>
      <c r="BI267" s="60"/>
      <c r="BJ267" s="60"/>
      <c r="BK267" s="60"/>
      <c r="BL267" s="60"/>
      <c r="BM267" s="60"/>
      <c r="BN267" s="60"/>
      <c r="BO267" s="60"/>
      <c r="BP267" s="60"/>
      <c r="BQ267" s="60"/>
      <c r="BR267" s="60"/>
      <c r="BS267" s="60"/>
      <c r="BT267" s="60"/>
      <c r="BU267" s="60"/>
      <c r="BV267" s="60"/>
      <c r="BW267" s="60"/>
      <c r="BX267" s="60"/>
      <c r="BY267" s="60"/>
      <c r="BZ267" s="60"/>
      <c r="CA267" s="60"/>
      <c r="CB267" s="60"/>
      <c r="CC267" s="60"/>
      <c r="CD267" s="60"/>
      <c r="CE267" s="60"/>
      <c r="CF267" s="60"/>
      <c r="CG267" s="60"/>
      <c r="CH267" s="60"/>
      <c r="CI267" s="60"/>
      <c r="CJ267" s="60"/>
      <c r="CK267" s="60"/>
      <c r="CL267" s="60"/>
      <c r="CM267" s="60"/>
      <c r="CN267" s="60"/>
      <c r="CO267" s="60"/>
      <c r="CP267" s="60"/>
    </row>
    <row r="268" spans="1:94" s="61" customFormat="1">
      <c r="A268" s="13">
        <f>1+A267</f>
        <v>2</v>
      </c>
      <c r="B268" s="5" t="s">
        <v>200</v>
      </c>
      <c r="C268" s="6" t="s">
        <v>3024</v>
      </c>
      <c r="D268" s="6" t="s">
        <v>389</v>
      </c>
      <c r="E268" s="6" t="s">
        <v>618</v>
      </c>
      <c r="F268" s="6" t="s">
        <v>2234</v>
      </c>
      <c r="G268" s="6" t="s">
        <v>5</v>
      </c>
      <c r="H268" s="6" t="s">
        <v>3025</v>
      </c>
      <c r="I268" s="6" t="s">
        <v>7</v>
      </c>
      <c r="J268" s="6" t="s">
        <v>33</v>
      </c>
      <c r="K268" s="6" t="s">
        <v>247</v>
      </c>
      <c r="L268" s="6" t="s">
        <v>3026</v>
      </c>
      <c r="M268" s="6" t="s">
        <v>3027</v>
      </c>
      <c r="N268" s="6" t="s">
        <v>3028</v>
      </c>
      <c r="O268" s="7" t="s">
        <v>3029</v>
      </c>
      <c r="P268" s="6" t="s">
        <v>3030</v>
      </c>
      <c r="Q268" s="6" t="s">
        <v>3031</v>
      </c>
      <c r="R268" s="6" t="s">
        <v>3032</v>
      </c>
      <c r="S268" s="6" t="s">
        <v>3033</v>
      </c>
      <c r="T268" s="6" t="s">
        <v>3034</v>
      </c>
      <c r="U268" s="6" t="s">
        <v>3035</v>
      </c>
      <c r="V268" s="6" t="s">
        <v>66</v>
      </c>
      <c r="W268" s="6" t="s">
        <v>19</v>
      </c>
      <c r="X268" s="6" t="s">
        <v>3036</v>
      </c>
      <c r="Y268" s="6" t="s">
        <v>3037</v>
      </c>
      <c r="Z268" s="6" t="s">
        <v>3038</v>
      </c>
      <c r="AA268" s="6" t="s">
        <v>3039</v>
      </c>
      <c r="AB268" s="6" t="s">
        <v>3040</v>
      </c>
      <c r="AC268" s="6" t="s">
        <v>3041</v>
      </c>
      <c r="AD268" s="6" t="s">
        <v>3042</v>
      </c>
      <c r="AE268" s="6" t="s">
        <v>3043</v>
      </c>
      <c r="AF268" s="6" t="s">
        <v>26</v>
      </c>
      <c r="AG268" s="6" t="s">
        <v>27</v>
      </c>
      <c r="AH268" s="60"/>
      <c r="AI268" s="60"/>
      <c r="AJ268" s="60"/>
      <c r="AK268" s="60"/>
      <c r="AL268" s="60"/>
      <c r="AM268" s="60"/>
      <c r="AN268" s="60"/>
      <c r="AO268" s="60"/>
      <c r="AP268" s="60"/>
      <c r="AQ268" s="60"/>
      <c r="AR268" s="60"/>
      <c r="AS268" s="60"/>
      <c r="AT268" s="60"/>
      <c r="AU268" s="60"/>
      <c r="AV268" s="60"/>
      <c r="AW268" s="60"/>
      <c r="AX268" s="60"/>
      <c r="AY268" s="60"/>
      <c r="AZ268" s="60"/>
      <c r="BA268" s="60"/>
      <c r="BB268" s="60"/>
      <c r="BC268" s="60"/>
      <c r="BD268" s="60"/>
      <c r="BE268" s="60"/>
      <c r="BF268" s="60"/>
      <c r="BG268" s="60"/>
      <c r="BH268" s="60"/>
      <c r="BI268" s="60"/>
      <c r="BJ268" s="60"/>
      <c r="BK268" s="60"/>
      <c r="BL268" s="60"/>
      <c r="BM268" s="60"/>
      <c r="BN268" s="60"/>
      <c r="BO268" s="60"/>
      <c r="BP268" s="60"/>
      <c r="BQ268" s="60"/>
      <c r="BR268" s="60"/>
      <c r="BS268" s="60"/>
      <c r="BT268" s="60"/>
      <c r="BU268" s="60"/>
      <c r="BV268" s="60"/>
      <c r="BW268" s="60"/>
      <c r="BX268" s="60"/>
      <c r="BY268" s="60"/>
      <c r="BZ268" s="60"/>
      <c r="CA268" s="60"/>
      <c r="CB268" s="60"/>
      <c r="CC268" s="60"/>
      <c r="CD268" s="60"/>
      <c r="CE268" s="60"/>
      <c r="CF268" s="60"/>
      <c r="CG268" s="60"/>
      <c r="CH268" s="60"/>
      <c r="CI268" s="60"/>
      <c r="CJ268" s="60"/>
      <c r="CK268" s="60"/>
      <c r="CL268" s="60"/>
      <c r="CM268" s="60"/>
      <c r="CN268" s="60"/>
      <c r="CO268" s="60"/>
      <c r="CP268" s="60"/>
    </row>
    <row r="269" spans="1:94" s="57" customFormat="1">
      <c r="A269" s="13">
        <f t="shared" ref="A269:A273" si="16">1+A268</f>
        <v>3</v>
      </c>
      <c r="B269" s="5" t="s">
        <v>200</v>
      </c>
      <c r="C269" s="6" t="s">
        <v>730</v>
      </c>
      <c r="D269" s="6" t="s">
        <v>731</v>
      </c>
      <c r="E269" s="6" t="s">
        <v>51</v>
      </c>
      <c r="F269" s="6" t="s">
        <v>243</v>
      </c>
      <c r="G269" s="6" t="s">
        <v>5</v>
      </c>
      <c r="H269" s="6" t="s">
        <v>732</v>
      </c>
      <c r="I269" s="6" t="s">
        <v>7</v>
      </c>
      <c r="J269" s="6" t="s">
        <v>33</v>
      </c>
      <c r="K269" s="6" t="s">
        <v>733</v>
      </c>
      <c r="L269" s="6" t="s">
        <v>734</v>
      </c>
      <c r="M269" s="6" t="s">
        <v>735</v>
      </c>
      <c r="N269" s="6" t="s">
        <v>736</v>
      </c>
      <c r="O269" s="6" t="s">
        <v>737</v>
      </c>
      <c r="P269" s="6" t="s">
        <v>738</v>
      </c>
      <c r="Q269" s="6">
        <v>822824282</v>
      </c>
      <c r="R269" s="6">
        <v>822824282</v>
      </c>
      <c r="S269" s="6" t="s">
        <v>739</v>
      </c>
      <c r="T269" s="6" t="s">
        <v>740</v>
      </c>
      <c r="U269" s="6" t="s">
        <v>741</v>
      </c>
      <c r="V269" s="6" t="s">
        <v>18</v>
      </c>
      <c r="W269" s="6" t="s">
        <v>193</v>
      </c>
      <c r="X269" s="6" t="s">
        <v>736</v>
      </c>
      <c r="Y269" s="6" t="s">
        <v>738</v>
      </c>
      <c r="Z269" s="6">
        <v>822824282</v>
      </c>
      <c r="AA269" s="6">
        <v>822824282</v>
      </c>
      <c r="AB269" s="6" t="s">
        <v>742</v>
      </c>
      <c r="AC269" s="6" t="s">
        <v>743</v>
      </c>
      <c r="AD269" s="6" t="s">
        <v>744</v>
      </c>
      <c r="AE269" s="6" t="s">
        <v>745</v>
      </c>
      <c r="AF269" s="6" t="s">
        <v>26</v>
      </c>
      <c r="AG269" s="6" t="s">
        <v>27</v>
      </c>
      <c r="AH269" s="60"/>
      <c r="AI269" s="60"/>
      <c r="AJ269" s="60"/>
      <c r="AK269" s="60"/>
      <c r="AL269" s="60"/>
      <c r="AM269" s="60"/>
      <c r="AN269" s="60"/>
      <c r="AO269" s="60"/>
      <c r="AP269" s="60"/>
      <c r="AQ269" s="60"/>
      <c r="AR269" s="60"/>
      <c r="AS269" s="60"/>
      <c r="AT269" s="60"/>
      <c r="AU269" s="60"/>
      <c r="AV269" s="60"/>
      <c r="AW269" s="60"/>
      <c r="AX269" s="60"/>
      <c r="AY269" s="60"/>
      <c r="AZ269" s="60"/>
      <c r="BA269" s="60"/>
      <c r="BB269" s="60"/>
      <c r="BC269" s="60"/>
      <c r="BD269" s="60"/>
      <c r="BE269" s="60"/>
      <c r="BF269" s="60"/>
      <c r="BG269" s="60"/>
      <c r="BH269" s="60"/>
      <c r="BI269" s="60"/>
      <c r="BJ269" s="60"/>
      <c r="BK269" s="60"/>
      <c r="BL269" s="60"/>
      <c r="BM269" s="60"/>
      <c r="BN269" s="60"/>
      <c r="BO269" s="60"/>
      <c r="BP269" s="60"/>
      <c r="BQ269" s="60"/>
      <c r="BR269" s="60"/>
      <c r="BS269" s="60"/>
      <c r="BT269" s="60"/>
      <c r="BU269" s="60"/>
      <c r="BV269" s="60"/>
      <c r="BW269" s="60"/>
      <c r="BX269" s="60"/>
      <c r="BY269" s="60"/>
      <c r="BZ269" s="60"/>
      <c r="CA269" s="60"/>
      <c r="CB269" s="60"/>
      <c r="CC269" s="60"/>
      <c r="CD269" s="60"/>
      <c r="CE269" s="60"/>
      <c r="CF269" s="60"/>
      <c r="CG269" s="60"/>
      <c r="CH269" s="60"/>
      <c r="CI269" s="60"/>
      <c r="CJ269" s="60"/>
      <c r="CK269" s="60"/>
      <c r="CL269" s="60"/>
      <c r="CM269" s="60"/>
      <c r="CN269" s="60"/>
      <c r="CO269" s="60"/>
      <c r="CP269" s="60"/>
    </row>
    <row r="270" spans="1:94" s="57" customFormat="1">
      <c r="A270" s="13">
        <f t="shared" si="16"/>
        <v>4</v>
      </c>
      <c r="B270" s="5" t="s">
        <v>200</v>
      </c>
      <c r="C270" s="6" t="s">
        <v>4375</v>
      </c>
      <c r="D270" s="6" t="s">
        <v>4376</v>
      </c>
      <c r="E270" s="6" t="s">
        <v>3</v>
      </c>
      <c r="F270" s="6" t="s">
        <v>31</v>
      </c>
      <c r="G270" s="6" t="s">
        <v>283</v>
      </c>
      <c r="H270" s="6" t="s">
        <v>4377</v>
      </c>
      <c r="I270" s="6" t="s">
        <v>266</v>
      </c>
      <c r="J270" s="6" t="s">
        <v>4378</v>
      </c>
      <c r="K270" s="6" t="s">
        <v>4379</v>
      </c>
      <c r="L270" s="6" t="s">
        <v>4380</v>
      </c>
      <c r="M270" s="6" t="s">
        <v>4381</v>
      </c>
      <c r="N270" s="6" t="s">
        <v>4382</v>
      </c>
      <c r="O270" s="6" t="s">
        <v>336</v>
      </c>
      <c r="P270" s="6" t="s">
        <v>4383</v>
      </c>
      <c r="Q270" s="6">
        <v>919824675356</v>
      </c>
      <c r="R270" s="6">
        <v>912652512798</v>
      </c>
      <c r="S270" s="6" t="s">
        <v>4384</v>
      </c>
      <c r="T270" s="6" t="s">
        <v>4385</v>
      </c>
      <c r="U270" s="6" t="s">
        <v>4386</v>
      </c>
      <c r="V270" s="6" t="s">
        <v>18</v>
      </c>
      <c r="W270" s="6" t="s">
        <v>19</v>
      </c>
      <c r="X270" s="6" t="s">
        <v>4387</v>
      </c>
      <c r="Y270" s="6" t="s">
        <v>4383</v>
      </c>
      <c r="Z270" s="6">
        <v>919824675356</v>
      </c>
      <c r="AA270" s="6">
        <v>912652512798</v>
      </c>
      <c r="AB270" s="6" t="s">
        <v>4388</v>
      </c>
      <c r="AC270" s="6" t="s">
        <v>4389</v>
      </c>
      <c r="AD270" s="6" t="s">
        <v>4390</v>
      </c>
      <c r="AE270" s="6" t="s">
        <v>4391</v>
      </c>
      <c r="AF270" s="6" t="s">
        <v>26</v>
      </c>
      <c r="AG270" s="6" t="s">
        <v>27</v>
      </c>
      <c r="AH270" s="60"/>
      <c r="AI270" s="60"/>
      <c r="AJ270" s="60"/>
      <c r="AK270" s="60"/>
      <c r="AL270" s="60"/>
      <c r="AM270" s="60"/>
      <c r="AN270" s="60"/>
      <c r="AO270" s="60"/>
      <c r="AP270" s="60"/>
      <c r="AQ270" s="60"/>
      <c r="AR270" s="60"/>
      <c r="AS270" s="60"/>
      <c r="AT270" s="60"/>
      <c r="AU270" s="60"/>
      <c r="AV270" s="60"/>
      <c r="AW270" s="60"/>
      <c r="AX270" s="60"/>
      <c r="AY270" s="60"/>
      <c r="AZ270" s="60"/>
      <c r="BA270" s="60"/>
      <c r="BB270" s="60"/>
      <c r="BC270" s="60"/>
      <c r="BD270" s="60"/>
      <c r="BE270" s="60"/>
      <c r="BF270" s="60"/>
      <c r="BG270" s="60"/>
      <c r="BH270" s="60"/>
      <c r="BI270" s="60"/>
      <c r="BJ270" s="60"/>
      <c r="BK270" s="60"/>
      <c r="BL270" s="60"/>
      <c r="BM270" s="60"/>
      <c r="BN270" s="60"/>
      <c r="BO270" s="60"/>
      <c r="BP270" s="60"/>
      <c r="BQ270" s="60"/>
      <c r="BR270" s="60"/>
      <c r="BS270" s="60"/>
      <c r="BT270" s="60"/>
      <c r="BU270" s="60"/>
      <c r="BV270" s="60"/>
      <c r="BW270" s="60"/>
      <c r="BX270" s="60"/>
      <c r="BY270" s="60"/>
      <c r="BZ270" s="60"/>
      <c r="CA270" s="60"/>
      <c r="CB270" s="60"/>
      <c r="CC270" s="60"/>
      <c r="CD270" s="60"/>
      <c r="CE270" s="60"/>
      <c r="CF270" s="60"/>
      <c r="CG270" s="60"/>
      <c r="CH270" s="60"/>
      <c r="CI270" s="60"/>
      <c r="CJ270" s="60"/>
      <c r="CK270" s="60"/>
      <c r="CL270" s="60"/>
      <c r="CM270" s="60"/>
      <c r="CN270" s="60"/>
      <c r="CO270" s="60"/>
      <c r="CP270" s="60"/>
    </row>
    <row r="271" spans="1:94" s="57" customFormat="1">
      <c r="A271" s="13">
        <f t="shared" si="16"/>
        <v>5</v>
      </c>
      <c r="B271" s="5" t="s">
        <v>200</v>
      </c>
      <c r="C271" s="6" t="s">
        <v>4537</v>
      </c>
      <c r="D271" s="6" t="s">
        <v>4538</v>
      </c>
      <c r="E271" s="6" t="s">
        <v>3</v>
      </c>
      <c r="F271" s="6" t="s">
        <v>139</v>
      </c>
      <c r="G271" s="6" t="s">
        <v>5</v>
      </c>
      <c r="H271" s="6" t="s">
        <v>4539</v>
      </c>
      <c r="I271" s="6" t="s">
        <v>715</v>
      </c>
      <c r="J271" s="6" t="s">
        <v>4540</v>
      </c>
      <c r="K271" s="6" t="s">
        <v>4541</v>
      </c>
      <c r="L271" s="6" t="s">
        <v>4542</v>
      </c>
      <c r="M271" s="6" t="s">
        <v>4543</v>
      </c>
      <c r="N271" s="6" t="s">
        <v>4544</v>
      </c>
      <c r="O271" s="7" t="s">
        <v>4545</v>
      </c>
      <c r="P271" s="6" t="s">
        <v>4546</v>
      </c>
      <c r="Q271" s="6" t="s">
        <v>4547</v>
      </c>
      <c r="R271" s="6" t="s">
        <v>4547</v>
      </c>
      <c r="S271" s="6" t="s">
        <v>4548</v>
      </c>
      <c r="T271" s="6" t="s">
        <v>4549</v>
      </c>
      <c r="U271" s="6" t="s">
        <v>4550</v>
      </c>
      <c r="V271" s="6" t="s">
        <v>66</v>
      </c>
      <c r="W271" s="6" t="s">
        <v>19</v>
      </c>
      <c r="X271" s="6" t="s">
        <v>4551</v>
      </c>
      <c r="Y271" s="6" t="s">
        <v>4552</v>
      </c>
      <c r="Z271" s="6">
        <v>61435576751</v>
      </c>
      <c r="AA271" s="6" t="s">
        <v>4553</v>
      </c>
      <c r="AB271" s="6" t="s">
        <v>4554</v>
      </c>
      <c r="AC271" s="6" t="s">
        <v>4555</v>
      </c>
      <c r="AD271" s="6" t="s">
        <v>4556</v>
      </c>
      <c r="AE271" s="6" t="s">
        <v>4557</v>
      </c>
      <c r="AF271" s="6" t="s">
        <v>26</v>
      </c>
      <c r="AG271" s="6" t="s">
        <v>27</v>
      </c>
      <c r="AH271" s="60"/>
      <c r="AI271" s="60"/>
      <c r="AJ271" s="60"/>
      <c r="AK271" s="60"/>
      <c r="AL271" s="60"/>
      <c r="AM271" s="60"/>
      <c r="AN271" s="60"/>
      <c r="AO271" s="60"/>
      <c r="AP271" s="60"/>
      <c r="AQ271" s="60"/>
      <c r="AR271" s="60"/>
      <c r="AS271" s="60"/>
      <c r="AT271" s="60"/>
      <c r="AU271" s="60"/>
      <c r="AV271" s="60"/>
      <c r="AW271" s="60"/>
      <c r="AX271" s="60"/>
      <c r="AY271" s="60"/>
      <c r="AZ271" s="60"/>
      <c r="BA271" s="60"/>
      <c r="BB271" s="60"/>
      <c r="BC271" s="60"/>
      <c r="BD271" s="60"/>
      <c r="BE271" s="60"/>
      <c r="BF271" s="60"/>
      <c r="BG271" s="60"/>
      <c r="BH271" s="60"/>
      <c r="BI271" s="60"/>
      <c r="BJ271" s="60"/>
      <c r="BK271" s="60"/>
      <c r="BL271" s="60"/>
      <c r="BM271" s="60"/>
      <c r="BN271" s="60"/>
      <c r="BO271" s="60"/>
      <c r="BP271" s="60"/>
      <c r="BQ271" s="60"/>
      <c r="BR271" s="60"/>
      <c r="BS271" s="60"/>
      <c r="BT271" s="60"/>
      <c r="BU271" s="60"/>
      <c r="BV271" s="60"/>
      <c r="BW271" s="60"/>
      <c r="BX271" s="60"/>
      <c r="BY271" s="60"/>
      <c r="BZ271" s="60"/>
      <c r="CA271" s="60"/>
      <c r="CB271" s="60"/>
      <c r="CC271" s="60"/>
      <c r="CD271" s="60"/>
      <c r="CE271" s="60"/>
      <c r="CF271" s="60"/>
      <c r="CG271" s="60"/>
      <c r="CH271" s="60"/>
      <c r="CI271" s="60"/>
      <c r="CJ271" s="60"/>
      <c r="CK271" s="60"/>
      <c r="CL271" s="60"/>
      <c r="CM271" s="60"/>
      <c r="CN271" s="60"/>
      <c r="CO271" s="60"/>
      <c r="CP271" s="60"/>
    </row>
    <row r="272" spans="1:94" s="57" customFormat="1">
      <c r="A272" s="13">
        <f t="shared" si="16"/>
        <v>6</v>
      </c>
      <c r="B272" s="5" t="s">
        <v>200</v>
      </c>
      <c r="C272" s="6" t="s">
        <v>3763</v>
      </c>
      <c r="D272" s="6" t="s">
        <v>3764</v>
      </c>
      <c r="E272" s="6" t="s">
        <v>51</v>
      </c>
      <c r="F272" s="6" t="s">
        <v>407</v>
      </c>
      <c r="G272" s="6" t="s">
        <v>5</v>
      </c>
      <c r="H272" s="6" t="s">
        <v>3765</v>
      </c>
      <c r="I272" s="6" t="s">
        <v>715</v>
      </c>
      <c r="J272" s="6" t="s">
        <v>33</v>
      </c>
      <c r="K272" s="6" t="s">
        <v>3766</v>
      </c>
      <c r="L272" s="6" t="s">
        <v>3767</v>
      </c>
      <c r="M272" s="6" t="s">
        <v>3768</v>
      </c>
      <c r="N272" s="6" t="s">
        <v>3769</v>
      </c>
      <c r="O272" s="7" t="s">
        <v>3770</v>
      </c>
      <c r="P272" s="6" t="s">
        <v>3771</v>
      </c>
      <c r="Q272" s="6">
        <v>60193810914</v>
      </c>
      <c r="R272" s="6">
        <v>60320934178</v>
      </c>
      <c r="S272" s="6" t="s">
        <v>3772</v>
      </c>
      <c r="T272" s="6" t="s">
        <v>3773</v>
      </c>
      <c r="U272" s="6" t="s">
        <v>3774</v>
      </c>
      <c r="V272" s="6" t="s">
        <v>18</v>
      </c>
      <c r="W272" s="6" t="s">
        <v>19</v>
      </c>
      <c r="X272" s="6" t="s">
        <v>3769</v>
      </c>
      <c r="Y272" s="6" t="s">
        <v>3771</v>
      </c>
      <c r="Z272" s="6">
        <v>60193810914</v>
      </c>
      <c r="AA272" s="6">
        <v>60320934178</v>
      </c>
      <c r="AB272" s="6" t="s">
        <v>3775</v>
      </c>
      <c r="AC272" s="6" t="s">
        <v>3776</v>
      </c>
      <c r="AD272" s="6" t="s">
        <v>3777</v>
      </c>
      <c r="AE272" s="6" t="s">
        <v>3778</v>
      </c>
      <c r="AF272" s="6" t="s">
        <v>26</v>
      </c>
      <c r="AG272" s="6" t="s">
        <v>27</v>
      </c>
      <c r="AH272" s="60"/>
      <c r="AI272" s="60"/>
      <c r="AJ272" s="60"/>
      <c r="AK272" s="60"/>
      <c r="AL272" s="60"/>
      <c r="AM272" s="60"/>
      <c r="AN272" s="60"/>
      <c r="AO272" s="60"/>
      <c r="AP272" s="60"/>
      <c r="AQ272" s="60"/>
      <c r="AR272" s="60"/>
      <c r="AS272" s="60"/>
      <c r="AT272" s="60"/>
      <c r="AU272" s="60"/>
      <c r="AV272" s="60"/>
      <c r="AW272" s="60"/>
      <c r="AX272" s="60"/>
      <c r="AY272" s="60"/>
      <c r="AZ272" s="60"/>
      <c r="BA272" s="60"/>
      <c r="BB272" s="60"/>
      <c r="BC272" s="60"/>
      <c r="BD272" s="60"/>
      <c r="BE272" s="60"/>
      <c r="BF272" s="60"/>
      <c r="BG272" s="60"/>
      <c r="BH272" s="60"/>
      <c r="BI272" s="60"/>
      <c r="BJ272" s="60"/>
      <c r="BK272" s="60"/>
      <c r="BL272" s="60"/>
      <c r="BM272" s="60"/>
      <c r="BN272" s="60"/>
      <c r="BO272" s="60"/>
      <c r="BP272" s="60"/>
      <c r="BQ272" s="60"/>
      <c r="BR272" s="60"/>
      <c r="BS272" s="60"/>
      <c r="BT272" s="60"/>
      <c r="BU272" s="60"/>
      <c r="BV272" s="60"/>
      <c r="BW272" s="60"/>
      <c r="BX272" s="60"/>
      <c r="BY272" s="60"/>
      <c r="BZ272" s="60"/>
      <c r="CA272" s="60"/>
      <c r="CB272" s="60"/>
      <c r="CC272" s="60"/>
      <c r="CD272" s="60"/>
      <c r="CE272" s="60"/>
      <c r="CF272" s="60"/>
      <c r="CG272" s="60"/>
      <c r="CH272" s="60"/>
      <c r="CI272" s="60"/>
      <c r="CJ272" s="60"/>
      <c r="CK272" s="60"/>
      <c r="CL272" s="60"/>
      <c r="CM272" s="60"/>
      <c r="CN272" s="60"/>
      <c r="CO272" s="60"/>
      <c r="CP272" s="60"/>
    </row>
    <row r="273" spans="1:33" s="57" customFormat="1">
      <c r="A273" s="13">
        <f t="shared" si="16"/>
        <v>7</v>
      </c>
      <c r="B273" s="14" t="s">
        <v>200</v>
      </c>
      <c r="C273" s="34" t="s">
        <v>1905</v>
      </c>
      <c r="D273" s="34" t="s">
        <v>1906</v>
      </c>
      <c r="E273" s="34" t="s">
        <v>51</v>
      </c>
      <c r="F273" s="34" t="s">
        <v>243</v>
      </c>
      <c r="G273" s="34" t="s">
        <v>5</v>
      </c>
      <c r="H273" s="34" t="s">
        <v>1907</v>
      </c>
      <c r="I273" s="34" t="s">
        <v>266</v>
      </c>
      <c r="J273" s="34" t="s">
        <v>33</v>
      </c>
      <c r="K273" s="34" t="s">
        <v>1908</v>
      </c>
      <c r="L273" s="34" t="s">
        <v>1909</v>
      </c>
      <c r="M273" s="34" t="s">
        <v>1910</v>
      </c>
      <c r="N273" s="34" t="s">
        <v>1911</v>
      </c>
      <c r="O273" s="35" t="s">
        <v>1912</v>
      </c>
      <c r="P273" s="34" t="s">
        <v>1913</v>
      </c>
      <c r="Q273" s="34" t="s">
        <v>1914</v>
      </c>
      <c r="R273" s="34" t="s">
        <v>1913</v>
      </c>
      <c r="S273" s="34" t="s">
        <v>1915</v>
      </c>
      <c r="T273" s="34" t="s">
        <v>1916</v>
      </c>
      <c r="U273" s="34" t="s">
        <v>1917</v>
      </c>
      <c r="V273" s="34" t="s">
        <v>66</v>
      </c>
      <c r="W273" s="34" t="s">
        <v>19</v>
      </c>
      <c r="X273" s="34" t="s">
        <v>1918</v>
      </c>
      <c r="Y273" s="34" t="s">
        <v>1919</v>
      </c>
      <c r="Z273" s="34">
        <v>639198935309</v>
      </c>
      <c r="AA273" s="34" t="s">
        <v>205</v>
      </c>
      <c r="AB273" s="34" t="s">
        <v>1920</v>
      </c>
      <c r="AC273" s="34" t="s">
        <v>1921</v>
      </c>
      <c r="AD273" s="34" t="s">
        <v>1922</v>
      </c>
      <c r="AE273" s="34" t="s">
        <v>1923</v>
      </c>
      <c r="AF273" s="34" t="s">
        <v>26</v>
      </c>
      <c r="AG273" s="34" t="s">
        <v>27</v>
      </c>
    </row>
    <row r="274" spans="1:33" s="78" customFormat="1" ht="21">
      <c r="A274" s="129" t="s">
        <v>5945</v>
      </c>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row>
    <row r="275" spans="1:33" s="2" customFormat="1">
      <c r="A275" s="13">
        <v>1</v>
      </c>
      <c r="B275" s="5" t="s">
        <v>0</v>
      </c>
      <c r="C275" s="6" t="s">
        <v>4114</v>
      </c>
      <c r="D275" s="6" t="s">
        <v>4115</v>
      </c>
      <c r="E275" s="6" t="s">
        <v>526</v>
      </c>
      <c r="F275" s="6" t="s">
        <v>1733</v>
      </c>
      <c r="G275" s="6" t="s">
        <v>244</v>
      </c>
      <c r="H275" s="6" t="s">
        <v>4116</v>
      </c>
      <c r="I275" s="6" t="s">
        <v>715</v>
      </c>
      <c r="J275" s="6" t="s">
        <v>33</v>
      </c>
      <c r="K275" s="6" t="s">
        <v>4117</v>
      </c>
      <c r="L275" s="6" t="s">
        <v>4118</v>
      </c>
      <c r="M275" s="6" t="s">
        <v>4119</v>
      </c>
      <c r="N275" s="6" t="s">
        <v>4120</v>
      </c>
      <c r="O275" s="7" t="s">
        <v>4121</v>
      </c>
      <c r="P275" s="6" t="s">
        <v>4122</v>
      </c>
      <c r="Q275" s="6">
        <v>77272927188</v>
      </c>
      <c r="R275" s="6" t="s">
        <v>247</v>
      </c>
      <c r="S275" s="6" t="s">
        <v>4123</v>
      </c>
      <c r="T275" s="6" t="s">
        <v>4124</v>
      </c>
      <c r="U275" s="6" t="s">
        <v>4125</v>
      </c>
      <c r="V275" s="6" t="s">
        <v>66</v>
      </c>
      <c r="W275" s="6" t="s">
        <v>19</v>
      </c>
      <c r="X275" s="6" t="s">
        <v>4126</v>
      </c>
      <c r="Y275" s="6" t="s">
        <v>4127</v>
      </c>
      <c r="Z275" s="6">
        <v>77017692718</v>
      </c>
      <c r="AA275" s="6" t="s">
        <v>247</v>
      </c>
      <c r="AB275" s="6" t="s">
        <v>4128</v>
      </c>
      <c r="AC275" s="6" t="s">
        <v>4129</v>
      </c>
      <c r="AD275" s="6" t="s">
        <v>4130</v>
      </c>
      <c r="AE275" s="6" t="s">
        <v>4131</v>
      </c>
      <c r="AF275" s="6" t="s">
        <v>26</v>
      </c>
      <c r="AG275" s="6" t="s">
        <v>27</v>
      </c>
    </row>
    <row r="276" spans="1:33" s="2" customFormat="1">
      <c r="A276" s="13">
        <f>1+A275</f>
        <v>2</v>
      </c>
      <c r="B276" s="5" t="s">
        <v>0</v>
      </c>
      <c r="C276" s="6" t="s">
        <v>3357</v>
      </c>
      <c r="D276" s="6" t="s">
        <v>977</v>
      </c>
      <c r="E276" s="6" t="s">
        <v>3</v>
      </c>
      <c r="F276" s="6" t="s">
        <v>4</v>
      </c>
      <c r="G276" s="6" t="s">
        <v>5</v>
      </c>
      <c r="H276" s="6" t="s">
        <v>3358</v>
      </c>
      <c r="I276" s="6" t="s">
        <v>7</v>
      </c>
      <c r="J276" s="6" t="s">
        <v>3359</v>
      </c>
      <c r="K276" s="6" t="s">
        <v>3360</v>
      </c>
      <c r="L276" s="6" t="s">
        <v>3361</v>
      </c>
      <c r="M276" s="6" t="s">
        <v>3362</v>
      </c>
      <c r="N276" s="6" t="s">
        <v>3363</v>
      </c>
      <c r="O276" s="7" t="s">
        <v>3364</v>
      </c>
      <c r="P276" s="6" t="s">
        <v>3365</v>
      </c>
      <c r="Q276" s="6">
        <f>880-2-9330323</f>
        <v>-9329445</v>
      </c>
      <c r="R276" s="6">
        <f>880-2-9331589</f>
        <v>-9330711</v>
      </c>
      <c r="S276" s="6" t="s">
        <v>3366</v>
      </c>
      <c r="T276" s="6" t="s">
        <v>3367</v>
      </c>
      <c r="U276" s="6" t="s">
        <v>3368</v>
      </c>
      <c r="V276" s="6" t="s">
        <v>66</v>
      </c>
      <c r="W276" s="6" t="s">
        <v>193</v>
      </c>
      <c r="X276" s="6" t="s">
        <v>3369</v>
      </c>
      <c r="Y276" s="6" t="s">
        <v>3370</v>
      </c>
      <c r="Z276" s="6">
        <v>8801716615654</v>
      </c>
      <c r="AA276" s="6" t="s">
        <v>2589</v>
      </c>
      <c r="AB276" s="6" t="s">
        <v>3371</v>
      </c>
      <c r="AC276" s="6" t="s">
        <v>3372</v>
      </c>
      <c r="AD276" s="6" t="s">
        <v>3373</v>
      </c>
      <c r="AE276" s="6" t="s">
        <v>3374</v>
      </c>
      <c r="AF276" s="6" t="s">
        <v>26</v>
      </c>
      <c r="AG276" s="6" t="s">
        <v>27</v>
      </c>
    </row>
    <row r="277" spans="1:33" s="2" customFormat="1">
      <c r="A277" s="13">
        <f t="shared" ref="A277:A342" si="17">1+A276</f>
        <v>3</v>
      </c>
      <c r="B277" s="5" t="s">
        <v>0</v>
      </c>
      <c r="C277" s="6" t="s">
        <v>3852</v>
      </c>
      <c r="D277" s="6" t="s">
        <v>3853</v>
      </c>
      <c r="E277" s="6" t="s">
        <v>3</v>
      </c>
      <c r="F277" s="6" t="s">
        <v>809</v>
      </c>
      <c r="G277" s="6" t="s">
        <v>5</v>
      </c>
      <c r="H277" s="6" t="s">
        <v>3854</v>
      </c>
      <c r="I277" s="6" t="s">
        <v>7</v>
      </c>
      <c r="J277" s="6" t="s">
        <v>448</v>
      </c>
      <c r="K277" s="6" t="s">
        <v>3855</v>
      </c>
      <c r="L277" s="6" t="s">
        <v>3856</v>
      </c>
      <c r="M277" s="6" t="s">
        <v>3857</v>
      </c>
      <c r="N277" s="6" t="s">
        <v>3858</v>
      </c>
      <c r="O277" s="7" t="s">
        <v>3859</v>
      </c>
      <c r="P277" s="6" t="s">
        <v>3860</v>
      </c>
      <c r="Q277" s="6">
        <f>92-42-7532041</f>
        <v>-7531991</v>
      </c>
      <c r="R277" s="6">
        <f>92-42-35150422</f>
        <v>-35150372</v>
      </c>
      <c r="S277" s="6" t="s">
        <v>3861</v>
      </c>
      <c r="T277" s="6" t="s">
        <v>3862</v>
      </c>
      <c r="U277" s="6" t="s">
        <v>3863</v>
      </c>
      <c r="V277" s="6" t="s">
        <v>66</v>
      </c>
      <c r="W277" s="6" t="s">
        <v>19</v>
      </c>
      <c r="X277" s="6" t="s">
        <v>3864</v>
      </c>
      <c r="Y277" s="6" t="s">
        <v>3865</v>
      </c>
      <c r="Z277" s="6" t="s">
        <v>3866</v>
      </c>
      <c r="AA277" s="6">
        <f>92-42-35150422</f>
        <v>-35150372</v>
      </c>
      <c r="AB277" s="6" t="s">
        <v>3867</v>
      </c>
      <c r="AC277" s="6" t="s">
        <v>3868</v>
      </c>
      <c r="AD277" s="6" t="s">
        <v>3869</v>
      </c>
      <c r="AE277" s="6" t="s">
        <v>3870</v>
      </c>
      <c r="AF277" s="6" t="s">
        <v>135</v>
      </c>
      <c r="AG277" s="6" t="s">
        <v>27</v>
      </c>
    </row>
    <row r="278" spans="1:33" s="2" customFormat="1">
      <c r="A278" s="13">
        <f t="shared" si="17"/>
        <v>4</v>
      </c>
      <c r="B278" s="5" t="s">
        <v>0</v>
      </c>
      <c r="C278" s="34" t="s">
        <v>1924</v>
      </c>
      <c r="D278" s="34" t="s">
        <v>1925</v>
      </c>
      <c r="E278" s="34" t="s">
        <v>3</v>
      </c>
      <c r="F278" s="34" t="s">
        <v>139</v>
      </c>
      <c r="G278" s="34" t="s">
        <v>335</v>
      </c>
      <c r="H278" s="34" t="s">
        <v>1926</v>
      </c>
      <c r="I278" s="34" t="s">
        <v>7</v>
      </c>
      <c r="J278" s="34" t="s">
        <v>33</v>
      </c>
      <c r="K278" s="34" t="s">
        <v>1927</v>
      </c>
      <c r="L278" s="34" t="s">
        <v>1928</v>
      </c>
      <c r="M278" s="34" t="s">
        <v>1929</v>
      </c>
      <c r="N278" s="34" t="s">
        <v>1930</v>
      </c>
      <c r="O278" s="34" t="s">
        <v>262</v>
      </c>
      <c r="P278" s="34" t="s">
        <v>1931</v>
      </c>
      <c r="Q278" s="34" t="s">
        <v>1932</v>
      </c>
      <c r="R278" s="34" t="s">
        <v>1932</v>
      </c>
      <c r="S278" s="34" t="s">
        <v>1933</v>
      </c>
      <c r="T278" s="34" t="s">
        <v>1934</v>
      </c>
      <c r="U278" s="34" t="s">
        <v>1935</v>
      </c>
      <c r="V278" s="34" t="s">
        <v>66</v>
      </c>
      <c r="W278" s="34" t="s">
        <v>19</v>
      </c>
      <c r="X278" s="34" t="s">
        <v>1936</v>
      </c>
      <c r="Y278" s="34" t="s">
        <v>1937</v>
      </c>
      <c r="Z278" s="34" t="s">
        <v>1938</v>
      </c>
      <c r="AA278" s="34" t="s">
        <v>262</v>
      </c>
      <c r="AB278" s="34" t="s">
        <v>1939</v>
      </c>
      <c r="AC278" s="34" t="s">
        <v>1940</v>
      </c>
      <c r="AD278" s="34" t="s">
        <v>1941</v>
      </c>
      <c r="AE278" s="34" t="s">
        <v>1942</v>
      </c>
      <c r="AF278" s="34" t="s">
        <v>26</v>
      </c>
      <c r="AG278" s="34" t="s">
        <v>27</v>
      </c>
    </row>
    <row r="279" spans="1:33" s="2" customFormat="1">
      <c r="A279" s="13">
        <f t="shared" si="17"/>
        <v>5</v>
      </c>
      <c r="B279" s="5" t="s">
        <v>0</v>
      </c>
      <c r="C279" s="6" t="s">
        <v>2302</v>
      </c>
      <c r="D279" s="6" t="s">
        <v>2303</v>
      </c>
      <c r="E279" s="6" t="s">
        <v>526</v>
      </c>
      <c r="F279" s="6" t="s">
        <v>2029</v>
      </c>
      <c r="G279" s="6" t="s">
        <v>5</v>
      </c>
      <c r="H279" s="6" t="s">
        <v>2304</v>
      </c>
      <c r="I279" s="6" t="s">
        <v>7</v>
      </c>
      <c r="J279" s="6" t="s">
        <v>2305</v>
      </c>
      <c r="K279" s="6" t="s">
        <v>2306</v>
      </c>
      <c r="L279" s="6" t="s">
        <v>2307</v>
      </c>
      <c r="M279" s="6" t="s">
        <v>2308</v>
      </c>
      <c r="N279" s="6" t="s">
        <v>2309</v>
      </c>
      <c r="O279" s="6" t="s">
        <v>1137</v>
      </c>
      <c r="P279" s="6" t="s">
        <v>2310</v>
      </c>
      <c r="Q279" s="6" t="s">
        <v>2311</v>
      </c>
      <c r="R279" s="6" t="s">
        <v>2312</v>
      </c>
      <c r="S279" s="6" t="s">
        <v>2313</v>
      </c>
      <c r="T279" s="6" t="s">
        <v>2314</v>
      </c>
      <c r="U279" s="6" t="s">
        <v>2315</v>
      </c>
      <c r="V279" s="6" t="s">
        <v>66</v>
      </c>
      <c r="W279" s="6" t="s">
        <v>801</v>
      </c>
      <c r="X279" s="6" t="s">
        <v>2316</v>
      </c>
      <c r="Y279" s="6" t="s">
        <v>2310</v>
      </c>
      <c r="Z279" s="6" t="s">
        <v>2317</v>
      </c>
      <c r="AA279" s="6" t="s">
        <v>2312</v>
      </c>
      <c r="AB279" s="6" t="s">
        <v>2318</v>
      </c>
      <c r="AC279" s="6" t="s">
        <v>2319</v>
      </c>
      <c r="AD279" s="6" t="s">
        <v>2320</v>
      </c>
      <c r="AE279" s="6" t="s">
        <v>2321</v>
      </c>
      <c r="AF279" s="6" t="s">
        <v>26</v>
      </c>
      <c r="AG279" s="6" t="s">
        <v>27</v>
      </c>
    </row>
    <row r="280" spans="1:33" s="2" customFormat="1">
      <c r="A280" s="13">
        <f t="shared" si="17"/>
        <v>6</v>
      </c>
      <c r="B280" s="5" t="s">
        <v>0</v>
      </c>
      <c r="C280" s="6" t="s">
        <v>5243</v>
      </c>
      <c r="D280" s="6" t="s">
        <v>5244</v>
      </c>
      <c r="E280" s="6" t="s">
        <v>1590</v>
      </c>
      <c r="F280" s="6" t="s">
        <v>139</v>
      </c>
      <c r="G280" s="6" t="s">
        <v>5</v>
      </c>
      <c r="H280" s="6" t="s">
        <v>5245</v>
      </c>
      <c r="I280" s="6" t="s">
        <v>7</v>
      </c>
      <c r="J280" s="6" t="s">
        <v>448</v>
      </c>
      <c r="K280" s="6" t="s">
        <v>5246</v>
      </c>
      <c r="L280" s="6" t="s">
        <v>5247</v>
      </c>
      <c r="M280" s="6" t="s">
        <v>5248</v>
      </c>
      <c r="N280" s="6" t="s">
        <v>5249</v>
      </c>
      <c r="O280" s="7" t="s">
        <v>5250</v>
      </c>
      <c r="P280" s="6" t="s">
        <v>5251</v>
      </c>
      <c r="Q280" s="6" t="s">
        <v>5252</v>
      </c>
      <c r="R280" s="6" t="s">
        <v>5253</v>
      </c>
      <c r="S280" s="6" t="s">
        <v>5254</v>
      </c>
      <c r="T280" s="6" t="s">
        <v>5255</v>
      </c>
      <c r="U280" s="6" t="s">
        <v>5256</v>
      </c>
      <c r="V280" s="6" t="s">
        <v>66</v>
      </c>
      <c r="W280" s="6" t="s">
        <v>19</v>
      </c>
      <c r="X280" s="6" t="s">
        <v>5257</v>
      </c>
      <c r="Y280" s="6" t="s">
        <v>5258</v>
      </c>
      <c r="Z280" s="6" t="s">
        <v>5259</v>
      </c>
      <c r="AA280" s="6" t="s">
        <v>5253</v>
      </c>
      <c r="AB280" s="6" t="s">
        <v>5260</v>
      </c>
      <c r="AC280" s="6" t="s">
        <v>5261</v>
      </c>
      <c r="AD280" s="6" t="s">
        <v>5262</v>
      </c>
      <c r="AE280" s="6" t="s">
        <v>5263</v>
      </c>
      <c r="AF280" s="6" t="s">
        <v>26</v>
      </c>
      <c r="AG280" s="6" t="s">
        <v>27</v>
      </c>
    </row>
    <row r="281" spans="1:33" s="2" customFormat="1">
      <c r="A281" s="13">
        <f t="shared" si="17"/>
        <v>7</v>
      </c>
      <c r="B281" s="5" t="s">
        <v>0</v>
      </c>
      <c r="C281" s="6" t="s">
        <v>3887</v>
      </c>
      <c r="D281" s="6" t="s">
        <v>3888</v>
      </c>
      <c r="E281" s="6" t="s">
        <v>3</v>
      </c>
      <c r="F281" s="6" t="s">
        <v>95</v>
      </c>
      <c r="G281" s="6" t="s">
        <v>335</v>
      </c>
      <c r="H281" s="6" t="s">
        <v>3889</v>
      </c>
      <c r="I281" s="6" t="s">
        <v>7</v>
      </c>
      <c r="J281" s="6" t="s">
        <v>3890</v>
      </c>
      <c r="K281" s="6" t="s">
        <v>3891</v>
      </c>
      <c r="L281" s="6" t="s">
        <v>3892</v>
      </c>
      <c r="M281" s="6" t="s">
        <v>3893</v>
      </c>
      <c r="N281" s="6" t="s">
        <v>3894</v>
      </c>
      <c r="O281" s="7" t="s">
        <v>3895</v>
      </c>
      <c r="P281" s="6" t="s">
        <v>3896</v>
      </c>
      <c r="Q281" s="6" t="s">
        <v>3897</v>
      </c>
      <c r="R281" s="6" t="s">
        <v>3897</v>
      </c>
      <c r="S281" s="6" t="s">
        <v>3898</v>
      </c>
      <c r="T281" s="6" t="s">
        <v>3899</v>
      </c>
      <c r="U281" s="6" t="s">
        <v>3900</v>
      </c>
      <c r="V281" s="6" t="s">
        <v>66</v>
      </c>
      <c r="W281" s="6" t="s">
        <v>19</v>
      </c>
      <c r="X281" s="6" t="s">
        <v>3018</v>
      </c>
      <c r="Y281" s="6" t="s">
        <v>3901</v>
      </c>
      <c r="Z281" s="6" t="s">
        <v>3902</v>
      </c>
      <c r="AA281" s="6" t="s">
        <v>3897</v>
      </c>
      <c r="AB281" s="6" t="s">
        <v>3903</v>
      </c>
      <c r="AC281" s="6" t="s">
        <v>3904</v>
      </c>
      <c r="AD281" s="6" t="s">
        <v>3905</v>
      </c>
      <c r="AE281" s="6" t="s">
        <v>3906</v>
      </c>
      <c r="AF281" s="6" t="s">
        <v>26</v>
      </c>
      <c r="AG281" s="6" t="s">
        <v>27</v>
      </c>
    </row>
    <row r="282" spans="1:33" s="2" customFormat="1">
      <c r="A282" s="13">
        <f>1+A281</f>
        <v>8</v>
      </c>
      <c r="B282" s="5" t="s">
        <v>0</v>
      </c>
      <c r="C282" s="6" t="s">
        <v>1262</v>
      </c>
      <c r="D282" s="6" t="s">
        <v>1263</v>
      </c>
      <c r="E282" s="6" t="s">
        <v>51</v>
      </c>
      <c r="F282" s="6" t="s">
        <v>1264</v>
      </c>
      <c r="G282" s="6" t="s">
        <v>117</v>
      </c>
      <c r="H282" s="6" t="s">
        <v>1265</v>
      </c>
      <c r="I282" s="6" t="s">
        <v>7</v>
      </c>
      <c r="J282" s="6" t="s">
        <v>448</v>
      </c>
      <c r="K282" s="6" t="s">
        <v>1266</v>
      </c>
      <c r="L282" s="6" t="s">
        <v>1267</v>
      </c>
      <c r="M282" s="6" t="s">
        <v>1268</v>
      </c>
      <c r="N282" s="6" t="s">
        <v>1269</v>
      </c>
      <c r="O282" s="7" t="s">
        <v>1270</v>
      </c>
      <c r="P282" s="6" t="s">
        <v>1271</v>
      </c>
      <c r="Q282" s="6">
        <v>6703323855</v>
      </c>
      <c r="R282" s="6" t="s">
        <v>421</v>
      </c>
      <c r="S282" s="6" t="s">
        <v>1272</v>
      </c>
      <c r="T282" s="6" t="s">
        <v>1273</v>
      </c>
      <c r="U282" s="6" t="s">
        <v>1274</v>
      </c>
      <c r="V282" s="6" t="s">
        <v>66</v>
      </c>
      <c r="W282" s="6" t="s">
        <v>19</v>
      </c>
      <c r="X282" s="6" t="s">
        <v>1275</v>
      </c>
      <c r="Y282" s="6" t="s">
        <v>1276</v>
      </c>
      <c r="Z282" s="6" t="s">
        <v>1277</v>
      </c>
      <c r="AA282" s="6" t="s">
        <v>421</v>
      </c>
      <c r="AB282" s="6" t="s">
        <v>1278</v>
      </c>
      <c r="AC282" s="6" t="s">
        <v>1279</v>
      </c>
      <c r="AD282" s="6" t="s">
        <v>1280</v>
      </c>
      <c r="AE282" s="6" t="s">
        <v>1281</v>
      </c>
      <c r="AF282" s="6" t="s">
        <v>26</v>
      </c>
      <c r="AG282" s="6" t="s">
        <v>27</v>
      </c>
    </row>
    <row r="283" spans="1:33" s="2" customFormat="1">
      <c r="A283" s="25">
        <f t="shared" si="17"/>
        <v>9</v>
      </c>
      <c r="B283" s="10" t="s">
        <v>0</v>
      </c>
      <c r="C283" s="11" t="s">
        <v>6841</v>
      </c>
      <c r="D283" s="11" t="s">
        <v>1826</v>
      </c>
      <c r="E283" s="11" t="s">
        <v>1442</v>
      </c>
      <c r="F283" s="11" t="s">
        <v>52</v>
      </c>
      <c r="G283" s="11" t="s">
        <v>244</v>
      </c>
      <c r="H283" s="11" t="s">
        <v>1827</v>
      </c>
      <c r="I283" s="11" t="s">
        <v>246</v>
      </c>
      <c r="J283" s="11" t="s">
        <v>33</v>
      </c>
      <c r="K283" s="11" t="s">
        <v>1828</v>
      </c>
      <c r="L283" s="11" t="s">
        <v>1829</v>
      </c>
      <c r="M283" s="11" t="s">
        <v>1830</v>
      </c>
      <c r="N283" s="11" t="s">
        <v>1831</v>
      </c>
      <c r="O283" s="12" t="s">
        <v>1832</v>
      </c>
      <c r="P283" s="11" t="s">
        <v>1833</v>
      </c>
      <c r="Q283" s="11" t="s">
        <v>1834</v>
      </c>
      <c r="R283" s="11" t="s">
        <v>1835</v>
      </c>
      <c r="S283" s="11" t="s">
        <v>1836</v>
      </c>
      <c r="T283" s="11" t="s">
        <v>1837</v>
      </c>
      <c r="U283" s="11" t="s">
        <v>1838</v>
      </c>
      <c r="V283" s="11" t="s">
        <v>66</v>
      </c>
      <c r="W283" s="11" t="s">
        <v>19</v>
      </c>
      <c r="X283" s="11" t="s">
        <v>1839</v>
      </c>
      <c r="Y283" s="11" t="s">
        <v>1833</v>
      </c>
      <c r="Z283" s="11" t="s">
        <v>1840</v>
      </c>
      <c r="AA283" s="11" t="s">
        <v>1835</v>
      </c>
      <c r="AB283" s="11" t="s">
        <v>1841</v>
      </c>
      <c r="AC283" s="11" t="s">
        <v>1842</v>
      </c>
      <c r="AD283" s="11" t="s">
        <v>1843</v>
      </c>
      <c r="AE283" s="11" t="s">
        <v>1844</v>
      </c>
      <c r="AF283" s="11" t="s">
        <v>26</v>
      </c>
      <c r="AG283" s="11" t="s">
        <v>27</v>
      </c>
    </row>
    <row r="284" spans="1:33" s="2" customFormat="1">
      <c r="A284" s="25"/>
      <c r="B284" s="10" t="s">
        <v>0</v>
      </c>
      <c r="C284" s="11" t="s">
        <v>6842</v>
      </c>
      <c r="D284" s="11" t="s">
        <v>1826</v>
      </c>
      <c r="E284" s="11" t="s">
        <v>51</v>
      </c>
      <c r="F284" s="11" t="s">
        <v>52</v>
      </c>
      <c r="G284" s="11" t="s">
        <v>335</v>
      </c>
      <c r="H284" s="11" t="s">
        <v>5878</v>
      </c>
      <c r="I284" s="11" t="s">
        <v>246</v>
      </c>
      <c r="J284" s="11" t="s">
        <v>33</v>
      </c>
      <c r="K284" s="11" t="s">
        <v>1828</v>
      </c>
      <c r="L284" s="11" t="s">
        <v>5879</v>
      </c>
      <c r="M284" s="11" t="s">
        <v>1830</v>
      </c>
      <c r="N284" s="11" t="s">
        <v>5880</v>
      </c>
      <c r="O284" s="12" t="s">
        <v>5881</v>
      </c>
      <c r="P284" s="11" t="s">
        <v>5882</v>
      </c>
      <c r="Q284" s="11" t="s">
        <v>1834</v>
      </c>
      <c r="R284" s="11" t="s">
        <v>1835</v>
      </c>
      <c r="S284" s="11" t="s">
        <v>5883</v>
      </c>
      <c r="T284" s="11" t="s">
        <v>5884</v>
      </c>
      <c r="U284" s="11" t="s">
        <v>5885</v>
      </c>
      <c r="V284" s="11" t="s">
        <v>18</v>
      </c>
      <c r="W284" s="11" t="s">
        <v>19</v>
      </c>
      <c r="X284" s="11" t="s">
        <v>5886</v>
      </c>
      <c r="Y284" s="11" t="s">
        <v>5882</v>
      </c>
      <c r="Z284" s="11">
        <v>66926964693</v>
      </c>
      <c r="AA284" s="11" t="s">
        <v>1835</v>
      </c>
      <c r="AB284" s="11" t="s">
        <v>5887</v>
      </c>
      <c r="AC284" s="11" t="s">
        <v>5888</v>
      </c>
      <c r="AD284" s="43" t="s">
        <v>869</v>
      </c>
      <c r="AE284" s="43" t="s">
        <v>5889</v>
      </c>
      <c r="AF284" s="43" t="s">
        <v>26</v>
      </c>
      <c r="AG284" s="43" t="s">
        <v>27</v>
      </c>
    </row>
    <row r="285" spans="1:33" s="57" customFormat="1">
      <c r="A285" s="13">
        <f>1+A283</f>
        <v>10</v>
      </c>
      <c r="B285" s="5" t="s">
        <v>0</v>
      </c>
      <c r="C285" s="6" t="s">
        <v>5026</v>
      </c>
      <c r="D285" s="6" t="s">
        <v>4525</v>
      </c>
      <c r="E285" s="6" t="s">
        <v>1590</v>
      </c>
      <c r="F285" s="6" t="s">
        <v>52</v>
      </c>
      <c r="G285" s="6" t="s">
        <v>244</v>
      </c>
      <c r="H285" s="6" t="s">
        <v>5027</v>
      </c>
      <c r="I285" s="6" t="s">
        <v>246</v>
      </c>
      <c r="J285" s="6" t="s">
        <v>448</v>
      </c>
      <c r="K285" s="6" t="s">
        <v>5028</v>
      </c>
      <c r="L285" s="6" t="s">
        <v>5029</v>
      </c>
      <c r="M285" s="6" t="s">
        <v>5030</v>
      </c>
      <c r="N285" s="6" t="s">
        <v>5031</v>
      </c>
      <c r="O285" s="7" t="s">
        <v>5032</v>
      </c>
      <c r="P285" s="6" t="s">
        <v>5033</v>
      </c>
      <c r="Q285" s="6" t="s">
        <v>5034</v>
      </c>
      <c r="R285" s="6" t="s">
        <v>5035</v>
      </c>
      <c r="S285" s="6" t="s">
        <v>5036</v>
      </c>
      <c r="T285" s="6" t="s">
        <v>5037</v>
      </c>
      <c r="U285" s="6" t="s">
        <v>5038</v>
      </c>
      <c r="V285" s="6" t="s">
        <v>66</v>
      </c>
      <c r="W285" s="6" t="s">
        <v>19</v>
      </c>
      <c r="X285" s="6" t="s">
        <v>5031</v>
      </c>
      <c r="Y285" s="6" t="s">
        <v>5039</v>
      </c>
      <c r="Z285" s="6">
        <v>66979579319</v>
      </c>
      <c r="AA285" s="6" t="s">
        <v>5035</v>
      </c>
      <c r="AB285" s="6" t="s">
        <v>5040</v>
      </c>
      <c r="AC285" s="6" t="s">
        <v>5041</v>
      </c>
      <c r="AD285" s="6" t="s">
        <v>5042</v>
      </c>
      <c r="AE285" s="6" t="s">
        <v>5043</v>
      </c>
      <c r="AF285" s="6" t="s">
        <v>26</v>
      </c>
      <c r="AG285" s="6" t="s">
        <v>27</v>
      </c>
    </row>
    <row r="286" spans="1:33" s="57" customFormat="1">
      <c r="A286" s="13">
        <f t="shared" si="17"/>
        <v>11</v>
      </c>
      <c r="B286" s="5" t="s">
        <v>0</v>
      </c>
      <c r="C286" s="6" t="s">
        <v>6279</v>
      </c>
      <c r="D286" s="6" t="s">
        <v>6280</v>
      </c>
      <c r="E286" s="6" t="s">
        <v>3</v>
      </c>
      <c r="F286" s="6" t="s">
        <v>809</v>
      </c>
      <c r="G286" s="6" t="s">
        <v>335</v>
      </c>
      <c r="H286" s="6" t="s">
        <v>6281</v>
      </c>
      <c r="I286" s="6" t="s">
        <v>246</v>
      </c>
      <c r="J286" s="6" t="s">
        <v>33</v>
      </c>
      <c r="K286" s="6" t="s">
        <v>6282</v>
      </c>
      <c r="L286" s="6" t="s">
        <v>6283</v>
      </c>
      <c r="M286" s="6" t="s">
        <v>6284</v>
      </c>
      <c r="N286" s="6" t="s">
        <v>5142</v>
      </c>
      <c r="O286" s="7" t="s">
        <v>5143</v>
      </c>
      <c r="P286" s="6" t="s">
        <v>6285</v>
      </c>
      <c r="Q286" s="6" t="s">
        <v>6286</v>
      </c>
      <c r="R286" s="6">
        <f>92-42-35860185</f>
        <v>-35860135</v>
      </c>
      <c r="S286" s="6" t="s">
        <v>6287</v>
      </c>
      <c r="T286" s="6" t="s">
        <v>6288</v>
      </c>
      <c r="U286" s="6" t="s">
        <v>6289</v>
      </c>
      <c r="V286" s="6" t="s">
        <v>66</v>
      </c>
      <c r="W286" s="6" t="s">
        <v>19</v>
      </c>
      <c r="X286" s="6" t="s">
        <v>5142</v>
      </c>
      <c r="Y286" s="6" t="s">
        <v>6290</v>
      </c>
      <c r="Z286" s="6" t="s">
        <v>6286</v>
      </c>
      <c r="AA286" s="6">
        <f>92-42-35860185</f>
        <v>-35860135</v>
      </c>
      <c r="AB286" s="6" t="s">
        <v>6291</v>
      </c>
      <c r="AC286" s="6" t="s">
        <v>6292</v>
      </c>
      <c r="AD286" s="6" t="s">
        <v>6293</v>
      </c>
      <c r="AE286" s="6" t="s">
        <v>5154</v>
      </c>
      <c r="AF286" s="6" t="s">
        <v>26</v>
      </c>
      <c r="AG286" s="6" t="s">
        <v>27</v>
      </c>
    </row>
    <row r="287" spans="1:33" s="57" customFormat="1">
      <c r="A287" s="13">
        <f t="shared" si="17"/>
        <v>12</v>
      </c>
      <c r="B287" s="5" t="s">
        <v>0</v>
      </c>
      <c r="C287" s="6" t="s">
        <v>5570</v>
      </c>
      <c r="D287" s="6" t="s">
        <v>5571</v>
      </c>
      <c r="E287" s="6" t="s">
        <v>51</v>
      </c>
      <c r="F287" s="6" t="s">
        <v>139</v>
      </c>
      <c r="G287" s="6" t="s">
        <v>244</v>
      </c>
      <c r="H287" s="6" t="s">
        <v>5572</v>
      </c>
      <c r="I287" s="6" t="s">
        <v>246</v>
      </c>
      <c r="J287" s="6" t="s">
        <v>33</v>
      </c>
      <c r="K287" s="6" t="s">
        <v>5573</v>
      </c>
      <c r="L287" s="6" t="s">
        <v>5574</v>
      </c>
      <c r="M287" s="6" t="s">
        <v>5575</v>
      </c>
      <c r="N287" s="6" t="s">
        <v>5576</v>
      </c>
      <c r="O287" s="7" t="s">
        <v>5577</v>
      </c>
      <c r="P287" s="6" t="s">
        <v>5578</v>
      </c>
      <c r="Q287" s="6" t="s">
        <v>5579</v>
      </c>
      <c r="R287" s="6" t="s">
        <v>5580</v>
      </c>
      <c r="S287" s="6" t="s">
        <v>5581</v>
      </c>
      <c r="T287" s="6" t="s">
        <v>5582</v>
      </c>
      <c r="U287" s="6" t="s">
        <v>5583</v>
      </c>
      <c r="V287" s="6" t="s">
        <v>66</v>
      </c>
      <c r="W287" s="6" t="s">
        <v>19</v>
      </c>
      <c r="X287" s="6" t="s">
        <v>5584</v>
      </c>
      <c r="Y287" s="6" t="s">
        <v>5578</v>
      </c>
      <c r="Z287" s="6" t="s">
        <v>5579</v>
      </c>
      <c r="AA287" s="6" t="s">
        <v>5585</v>
      </c>
      <c r="AB287" s="6" t="s">
        <v>5586</v>
      </c>
      <c r="AC287" s="6" t="s">
        <v>5587</v>
      </c>
      <c r="AD287" s="6" t="s">
        <v>5588</v>
      </c>
      <c r="AE287" s="6" t="s">
        <v>5589</v>
      </c>
      <c r="AF287" s="6" t="s">
        <v>26</v>
      </c>
      <c r="AG287" s="6" t="s">
        <v>27</v>
      </c>
    </row>
    <row r="288" spans="1:33" s="57" customFormat="1">
      <c r="A288" s="13">
        <f t="shared" si="17"/>
        <v>13</v>
      </c>
      <c r="B288" s="5" t="s">
        <v>0</v>
      </c>
      <c r="C288" s="6" t="s">
        <v>2981</v>
      </c>
      <c r="D288" s="6" t="s">
        <v>2982</v>
      </c>
      <c r="E288" s="6" t="s">
        <v>867</v>
      </c>
      <c r="F288" s="6" t="s">
        <v>1409</v>
      </c>
      <c r="G288" s="6" t="s">
        <v>117</v>
      </c>
      <c r="H288" s="6" t="s">
        <v>4362</v>
      </c>
      <c r="I288" s="6" t="s">
        <v>7</v>
      </c>
      <c r="J288" s="6" t="s">
        <v>33</v>
      </c>
      <c r="K288" s="6" t="s">
        <v>4363</v>
      </c>
      <c r="L288" s="6" t="s">
        <v>4364</v>
      </c>
      <c r="M288" s="6" t="s">
        <v>4365</v>
      </c>
      <c r="N288" s="6" t="s">
        <v>2984</v>
      </c>
      <c r="O288" s="7" t="s">
        <v>2985</v>
      </c>
      <c r="P288" s="6" t="s">
        <v>2986</v>
      </c>
      <c r="Q288" s="6" t="s">
        <v>4366</v>
      </c>
      <c r="R288" s="6" t="s">
        <v>4367</v>
      </c>
      <c r="S288" s="6" t="s">
        <v>4368</v>
      </c>
      <c r="T288" s="6" t="s">
        <v>4369</v>
      </c>
      <c r="U288" s="6" t="s">
        <v>2987</v>
      </c>
      <c r="V288" s="6" t="s">
        <v>66</v>
      </c>
      <c r="W288" s="6" t="s">
        <v>19</v>
      </c>
      <c r="X288" s="6" t="s">
        <v>4370</v>
      </c>
      <c r="Y288" s="6" t="s">
        <v>4371</v>
      </c>
      <c r="Z288" s="6">
        <v>61407841010</v>
      </c>
      <c r="AA288" s="6" t="s">
        <v>4367</v>
      </c>
      <c r="AB288" s="6" t="s">
        <v>4372</v>
      </c>
      <c r="AC288" s="6" t="s">
        <v>4373</v>
      </c>
      <c r="AD288" s="6" t="s">
        <v>620</v>
      </c>
      <c r="AE288" s="6" t="s">
        <v>4374</v>
      </c>
      <c r="AF288" s="6" t="s">
        <v>26</v>
      </c>
      <c r="AG288" s="6" t="s">
        <v>27</v>
      </c>
    </row>
    <row r="289" spans="1:34" s="57" customFormat="1">
      <c r="A289" s="13">
        <f t="shared" si="17"/>
        <v>14</v>
      </c>
      <c r="B289" s="5" t="s">
        <v>0</v>
      </c>
      <c r="C289" s="6" t="s">
        <v>4168</v>
      </c>
      <c r="D289" s="6" t="s">
        <v>2580</v>
      </c>
      <c r="E289" s="6" t="s">
        <v>1590</v>
      </c>
      <c r="F289" s="6" t="s">
        <v>4169</v>
      </c>
      <c r="G289" s="6" t="s">
        <v>244</v>
      </c>
      <c r="H289" s="6" t="s">
        <v>4170</v>
      </c>
      <c r="I289" s="6" t="s">
        <v>246</v>
      </c>
      <c r="J289" s="6" t="s">
        <v>448</v>
      </c>
      <c r="K289" s="6" t="s">
        <v>4171</v>
      </c>
      <c r="L289" s="6" t="s">
        <v>4172</v>
      </c>
      <c r="M289" s="6" t="s">
        <v>4173</v>
      </c>
      <c r="N289" s="6" t="s">
        <v>2581</v>
      </c>
      <c r="O289" s="7" t="s">
        <v>2582</v>
      </c>
      <c r="P289" s="6" t="s">
        <v>2583</v>
      </c>
      <c r="Q289" s="6" t="s">
        <v>2584</v>
      </c>
      <c r="R289" s="6" t="s">
        <v>2585</v>
      </c>
      <c r="S289" s="6" t="s">
        <v>4174</v>
      </c>
      <c r="T289" s="6" t="s">
        <v>4175</v>
      </c>
      <c r="U289" s="6" t="s">
        <v>4176</v>
      </c>
      <c r="V289" s="6" t="s">
        <v>66</v>
      </c>
      <c r="W289" s="6" t="s">
        <v>19</v>
      </c>
      <c r="X289" s="6" t="s">
        <v>1511</v>
      </c>
      <c r="Y289" s="6" t="s">
        <v>4177</v>
      </c>
      <c r="Z289" s="6">
        <f>66-98-431-7405</f>
        <v>-7868</v>
      </c>
      <c r="AA289" s="6" t="s">
        <v>247</v>
      </c>
      <c r="AB289" s="6" t="s">
        <v>4178</v>
      </c>
      <c r="AC289" s="6" t="s">
        <v>4179</v>
      </c>
      <c r="AD289" s="6" t="s">
        <v>4180</v>
      </c>
      <c r="AE289" s="6" t="s">
        <v>4181</v>
      </c>
      <c r="AF289" s="6" t="s">
        <v>26</v>
      </c>
      <c r="AG289" s="6" t="s">
        <v>27</v>
      </c>
    </row>
    <row r="290" spans="1:34" s="57" customFormat="1">
      <c r="A290" s="13">
        <f t="shared" si="17"/>
        <v>15</v>
      </c>
      <c r="B290" s="5" t="s">
        <v>0</v>
      </c>
      <c r="C290" s="6" t="s">
        <v>2858</v>
      </c>
      <c r="D290" s="6" t="s">
        <v>2859</v>
      </c>
      <c r="E290" s="6" t="s">
        <v>51</v>
      </c>
      <c r="F290" s="6" t="s">
        <v>1651</v>
      </c>
      <c r="G290" s="6" t="s">
        <v>117</v>
      </c>
      <c r="H290" s="6" t="s">
        <v>620</v>
      </c>
      <c r="I290" s="6" t="s">
        <v>7</v>
      </c>
      <c r="J290" s="6" t="s">
        <v>33</v>
      </c>
      <c r="K290" s="6" t="s">
        <v>2860</v>
      </c>
      <c r="L290" s="6" t="s">
        <v>2861</v>
      </c>
      <c r="M290" s="6" t="s">
        <v>2862</v>
      </c>
      <c r="N290" s="6" t="s">
        <v>2863</v>
      </c>
      <c r="O290" s="7" t="s">
        <v>2864</v>
      </c>
      <c r="P290" s="6" t="s">
        <v>2865</v>
      </c>
      <c r="Q290" s="6">
        <f>62 - 21 - 86617152</f>
        <v>-86617111</v>
      </c>
      <c r="R290" s="6">
        <f>62 - 21 - 86617152</f>
        <v>-86617111</v>
      </c>
      <c r="S290" s="6" t="s">
        <v>2866</v>
      </c>
      <c r="T290" s="6" t="s">
        <v>2867</v>
      </c>
      <c r="U290" s="6" t="s">
        <v>2868</v>
      </c>
      <c r="V290" s="6" t="s">
        <v>66</v>
      </c>
      <c r="W290" s="6" t="s">
        <v>19</v>
      </c>
      <c r="X290" s="6" t="s">
        <v>2869</v>
      </c>
      <c r="Y290" s="6" t="s">
        <v>2870</v>
      </c>
      <c r="Z290" s="6" t="s">
        <v>2871</v>
      </c>
      <c r="AA290" s="6" t="s">
        <v>2872</v>
      </c>
      <c r="AB290" s="6" t="s">
        <v>2873</v>
      </c>
      <c r="AC290" s="6" t="s">
        <v>2874</v>
      </c>
      <c r="AD290" s="6" t="s">
        <v>620</v>
      </c>
      <c r="AE290" s="6" t="s">
        <v>2875</v>
      </c>
      <c r="AF290" s="6" t="s">
        <v>1517</v>
      </c>
      <c r="AG290" s="6" t="s">
        <v>27</v>
      </c>
    </row>
    <row r="291" spans="1:34" s="57" customFormat="1">
      <c r="A291" s="13">
        <f t="shared" si="17"/>
        <v>16</v>
      </c>
      <c r="B291" s="5" t="s">
        <v>0</v>
      </c>
      <c r="C291" s="6" t="s">
        <v>1390</v>
      </c>
      <c r="D291" s="6" t="s">
        <v>1391</v>
      </c>
      <c r="E291" s="6" t="s">
        <v>3</v>
      </c>
      <c r="F291" s="6" t="s">
        <v>1392</v>
      </c>
      <c r="G291" s="6" t="s">
        <v>5</v>
      </c>
      <c r="H291" s="6" t="s">
        <v>1393</v>
      </c>
      <c r="I291" s="6" t="s">
        <v>715</v>
      </c>
      <c r="J291" s="6" t="s">
        <v>33</v>
      </c>
      <c r="K291" s="6" t="s">
        <v>1394</v>
      </c>
      <c r="L291" s="6" t="s">
        <v>1395</v>
      </c>
      <c r="M291" s="6" t="s">
        <v>1396</v>
      </c>
      <c r="N291" s="6" t="s">
        <v>1397</v>
      </c>
      <c r="O291" s="7" t="s">
        <v>1398</v>
      </c>
      <c r="P291" s="6" t="s">
        <v>1399</v>
      </c>
      <c r="Q291" s="6">
        <f>92-91-5844641</f>
        <v>-5844640</v>
      </c>
      <c r="R291" s="6">
        <f>92-91-5844641</f>
        <v>-5844640</v>
      </c>
      <c r="S291" s="6" t="s">
        <v>1400</v>
      </c>
      <c r="T291" s="6" t="s">
        <v>1401</v>
      </c>
      <c r="U291" s="6" t="s">
        <v>1402</v>
      </c>
      <c r="V291" s="6" t="s">
        <v>66</v>
      </c>
      <c r="W291" s="6" t="s">
        <v>193</v>
      </c>
      <c r="X291" s="6" t="s">
        <v>1403</v>
      </c>
      <c r="Y291" s="6" t="s">
        <v>1404</v>
      </c>
      <c r="Z291" s="6">
        <f>92-3319796647</f>
        <v>-3319796555</v>
      </c>
      <c r="AA291" s="6">
        <f>92-91-5844641</f>
        <v>-5844640</v>
      </c>
      <c r="AB291" s="6" t="s">
        <v>1405</v>
      </c>
      <c r="AC291" s="6" t="s">
        <v>1394</v>
      </c>
      <c r="AD291" s="6" t="s">
        <v>1393</v>
      </c>
      <c r="AE291" s="6" t="s">
        <v>1406</v>
      </c>
      <c r="AF291" s="6" t="s">
        <v>26</v>
      </c>
      <c r="AG291" s="6" t="s">
        <v>27</v>
      </c>
    </row>
    <row r="292" spans="1:34" s="57" customFormat="1">
      <c r="A292" s="13">
        <f t="shared" si="17"/>
        <v>17</v>
      </c>
      <c r="B292" s="5" t="s">
        <v>0</v>
      </c>
      <c r="C292" s="34" t="s">
        <v>2198</v>
      </c>
      <c r="D292" s="34" t="s">
        <v>2199</v>
      </c>
      <c r="E292" s="34" t="s">
        <v>3</v>
      </c>
      <c r="F292" s="34" t="s">
        <v>809</v>
      </c>
      <c r="G292" s="34" t="s">
        <v>5</v>
      </c>
      <c r="H292" s="34" t="s">
        <v>2200</v>
      </c>
      <c r="I292" s="34" t="s">
        <v>7</v>
      </c>
      <c r="J292" s="34" t="s">
        <v>448</v>
      </c>
      <c r="K292" s="34" t="s">
        <v>2201</v>
      </c>
      <c r="L292" s="34" t="s">
        <v>2202</v>
      </c>
      <c r="M292" s="34" t="s">
        <v>2203</v>
      </c>
      <c r="N292" s="34" t="s">
        <v>2204</v>
      </c>
      <c r="O292" s="35" t="s">
        <v>2205</v>
      </c>
      <c r="P292" s="34" t="s">
        <v>2206</v>
      </c>
      <c r="Q292" s="34">
        <f>92-61-4585471-72</f>
        <v>-4585512</v>
      </c>
      <c r="R292" s="34">
        <f>92-61-4585473</f>
        <v>-4585442</v>
      </c>
      <c r="S292" s="34" t="s">
        <v>2207</v>
      </c>
      <c r="T292" s="34" t="s">
        <v>2208</v>
      </c>
      <c r="U292" s="34" t="s">
        <v>2209</v>
      </c>
      <c r="V292" s="34" t="s">
        <v>18</v>
      </c>
      <c r="W292" s="34" t="s">
        <v>19</v>
      </c>
      <c r="X292" s="34" t="s">
        <v>2204</v>
      </c>
      <c r="Y292" s="34" t="s">
        <v>2206</v>
      </c>
      <c r="Z292" s="34">
        <f>92-3006301215</f>
        <v>-3006301123</v>
      </c>
      <c r="AA292" s="34">
        <f>92-61-4585473</f>
        <v>-4585442</v>
      </c>
      <c r="AB292" s="34" t="s">
        <v>2210</v>
      </c>
      <c r="AC292" s="34" t="s">
        <v>2211</v>
      </c>
      <c r="AD292" s="34" t="s">
        <v>2212</v>
      </c>
      <c r="AE292" s="34" t="s">
        <v>2213</v>
      </c>
      <c r="AF292" s="34" t="s">
        <v>135</v>
      </c>
      <c r="AG292" s="34" t="s">
        <v>27</v>
      </c>
    </row>
    <row r="293" spans="1:34" s="57" customFormat="1">
      <c r="A293" s="13">
        <f t="shared" si="17"/>
        <v>18</v>
      </c>
      <c r="B293" s="22" t="s">
        <v>0</v>
      </c>
      <c r="C293" s="6" t="s">
        <v>333</v>
      </c>
      <c r="D293" s="6" t="s">
        <v>334</v>
      </c>
      <c r="E293" s="6" t="s">
        <v>3</v>
      </c>
      <c r="F293" s="6" t="s">
        <v>4</v>
      </c>
      <c r="G293" s="6" t="s">
        <v>335</v>
      </c>
      <c r="H293" s="6" t="s">
        <v>24</v>
      </c>
      <c r="I293" s="6" t="s">
        <v>7</v>
      </c>
      <c r="J293" s="6" t="s">
        <v>33</v>
      </c>
      <c r="K293" s="6" t="s">
        <v>336</v>
      </c>
      <c r="L293" s="6" t="s">
        <v>337</v>
      </c>
      <c r="M293" s="6" t="s">
        <v>338</v>
      </c>
      <c r="N293" s="6" t="s">
        <v>339</v>
      </c>
      <c r="O293" s="6" t="s">
        <v>336</v>
      </c>
      <c r="P293" s="6" t="s">
        <v>340</v>
      </c>
      <c r="Q293" s="6">
        <v>88028190801</v>
      </c>
      <c r="R293" s="6" t="s">
        <v>336</v>
      </c>
      <c r="S293" s="6" t="s">
        <v>341</v>
      </c>
      <c r="T293" s="6" t="s">
        <v>342</v>
      </c>
      <c r="U293" s="6" t="s">
        <v>343</v>
      </c>
      <c r="V293" s="6" t="s">
        <v>66</v>
      </c>
      <c r="W293" s="6" t="s">
        <v>193</v>
      </c>
      <c r="X293" s="6" t="s">
        <v>344</v>
      </c>
      <c r="Y293" s="6" t="s">
        <v>345</v>
      </c>
      <c r="Z293" s="6">
        <v>8801556487318</v>
      </c>
      <c r="AA293" s="6" t="s">
        <v>336</v>
      </c>
      <c r="AB293" s="6" t="s">
        <v>346</v>
      </c>
      <c r="AC293" s="6" t="s">
        <v>347</v>
      </c>
      <c r="AD293" s="6" t="s">
        <v>348</v>
      </c>
      <c r="AE293" s="6" t="s">
        <v>349</v>
      </c>
      <c r="AF293" s="6" t="s">
        <v>135</v>
      </c>
      <c r="AG293" s="6" t="s">
        <v>27</v>
      </c>
    </row>
    <row r="294" spans="1:34" s="57" customFormat="1">
      <c r="A294" s="13">
        <f t="shared" si="17"/>
        <v>19</v>
      </c>
      <c r="B294" s="22" t="s">
        <v>0</v>
      </c>
      <c r="C294" s="6" t="s">
        <v>5083</v>
      </c>
      <c r="D294" s="6" t="s">
        <v>5084</v>
      </c>
      <c r="E294" s="6" t="s">
        <v>3</v>
      </c>
      <c r="F294" s="6" t="s">
        <v>4</v>
      </c>
      <c r="G294" s="6" t="s">
        <v>5</v>
      </c>
      <c r="H294" s="6" t="s">
        <v>5085</v>
      </c>
      <c r="I294" s="6" t="s">
        <v>7</v>
      </c>
      <c r="J294" s="6" t="s">
        <v>33</v>
      </c>
      <c r="K294" s="6" t="s">
        <v>5086</v>
      </c>
      <c r="L294" s="6" t="s">
        <v>5087</v>
      </c>
      <c r="M294" s="6" t="s">
        <v>5088</v>
      </c>
      <c r="N294" s="6" t="s">
        <v>5089</v>
      </c>
      <c r="O294" s="7" t="s">
        <v>5090</v>
      </c>
      <c r="P294" s="6" t="s">
        <v>5091</v>
      </c>
      <c r="Q294" s="6" t="s">
        <v>5092</v>
      </c>
      <c r="R294" s="6" t="s">
        <v>5093</v>
      </c>
      <c r="S294" s="6" t="s">
        <v>5094</v>
      </c>
      <c r="T294" s="6" t="s">
        <v>5095</v>
      </c>
      <c r="U294" s="6" t="s">
        <v>5096</v>
      </c>
      <c r="V294" s="6" t="s">
        <v>18</v>
      </c>
      <c r="W294" s="6" t="s">
        <v>19</v>
      </c>
      <c r="X294" s="6" t="s">
        <v>5089</v>
      </c>
      <c r="Y294" s="6" t="s">
        <v>5091</v>
      </c>
      <c r="Z294" s="6">
        <v>8801715546630</v>
      </c>
      <c r="AA294" s="6" t="s">
        <v>5093</v>
      </c>
      <c r="AB294" s="6" t="s">
        <v>5097</v>
      </c>
      <c r="AC294" s="6" t="s">
        <v>5098</v>
      </c>
      <c r="AD294" s="6" t="s">
        <v>5085</v>
      </c>
      <c r="AE294" s="6" t="s">
        <v>5099</v>
      </c>
      <c r="AF294" s="6" t="s">
        <v>26</v>
      </c>
      <c r="AG294" s="6" t="s">
        <v>27</v>
      </c>
    </row>
    <row r="295" spans="1:34" s="57" customFormat="1">
      <c r="A295" s="13">
        <f t="shared" si="17"/>
        <v>20</v>
      </c>
      <c r="B295" s="22" t="s">
        <v>0</v>
      </c>
      <c r="C295" s="6" t="s">
        <v>5192</v>
      </c>
      <c r="D295" s="6" t="s">
        <v>5192</v>
      </c>
      <c r="E295" s="6" t="s">
        <v>51</v>
      </c>
      <c r="F295" s="6" t="s">
        <v>222</v>
      </c>
      <c r="G295" s="6" t="s">
        <v>5</v>
      </c>
      <c r="H295" s="6" t="s">
        <v>5193</v>
      </c>
      <c r="I295" s="6" t="s">
        <v>7</v>
      </c>
      <c r="J295" s="6" t="s">
        <v>33</v>
      </c>
      <c r="K295" s="6" t="s">
        <v>5194</v>
      </c>
      <c r="L295" s="6" t="s">
        <v>5195</v>
      </c>
      <c r="M295" s="6" t="s">
        <v>5196</v>
      </c>
      <c r="N295" s="6" t="s">
        <v>5197</v>
      </c>
      <c r="O295" s="7" t="s">
        <v>5198</v>
      </c>
      <c r="P295" s="6" t="s">
        <v>5199</v>
      </c>
      <c r="Q295" s="6" t="s">
        <v>5200</v>
      </c>
      <c r="R295" s="6" t="s">
        <v>5200</v>
      </c>
      <c r="S295" s="6" t="s">
        <v>5201</v>
      </c>
      <c r="T295" s="6" t="s">
        <v>5202</v>
      </c>
      <c r="U295" s="6" t="s">
        <v>5203</v>
      </c>
      <c r="V295" s="6" t="s">
        <v>66</v>
      </c>
      <c r="W295" s="6" t="s">
        <v>19</v>
      </c>
      <c r="X295" s="6" t="s">
        <v>5197</v>
      </c>
      <c r="Y295" s="6" t="s">
        <v>5199</v>
      </c>
      <c r="Z295" s="6" t="s">
        <v>5200</v>
      </c>
      <c r="AA295" s="6" t="s">
        <v>5200</v>
      </c>
      <c r="AB295" s="6" t="s">
        <v>5204</v>
      </c>
      <c r="AC295" s="6" t="s">
        <v>5205</v>
      </c>
      <c r="AD295" s="6" t="s">
        <v>5206</v>
      </c>
      <c r="AE295" s="6" t="s">
        <v>5207</v>
      </c>
      <c r="AF295" s="6" t="s">
        <v>26</v>
      </c>
      <c r="AG295" s="6" t="s">
        <v>27</v>
      </c>
    </row>
    <row r="296" spans="1:34" s="57" customFormat="1">
      <c r="A296" s="13">
        <f t="shared" si="17"/>
        <v>21</v>
      </c>
      <c r="B296" s="22" t="s">
        <v>0</v>
      </c>
      <c r="C296" s="6" t="s">
        <v>93</v>
      </c>
      <c r="D296" s="6" t="s">
        <v>94</v>
      </c>
      <c r="E296" s="6" t="s">
        <v>3</v>
      </c>
      <c r="F296" s="6" t="s">
        <v>95</v>
      </c>
      <c r="G296" s="6" t="s">
        <v>5</v>
      </c>
      <c r="H296" s="6" t="s">
        <v>96</v>
      </c>
      <c r="I296" s="6" t="s">
        <v>7</v>
      </c>
      <c r="J296" s="6" t="s">
        <v>33</v>
      </c>
      <c r="K296" s="6" t="s">
        <v>97</v>
      </c>
      <c r="L296" s="6" t="s">
        <v>98</v>
      </c>
      <c r="M296" s="6" t="s">
        <v>99</v>
      </c>
      <c r="N296" s="6" t="s">
        <v>100</v>
      </c>
      <c r="O296" s="6" t="s">
        <v>101</v>
      </c>
      <c r="P296" s="6" t="s">
        <v>102</v>
      </c>
      <c r="Q296" s="6" t="s">
        <v>103</v>
      </c>
      <c r="R296" s="6" t="s">
        <v>104</v>
      </c>
      <c r="S296" s="6" t="s">
        <v>105</v>
      </c>
      <c r="T296" s="6" t="s">
        <v>106</v>
      </c>
      <c r="U296" s="6" t="s">
        <v>107</v>
      </c>
      <c r="V296" s="6" t="s">
        <v>66</v>
      </c>
      <c r="W296" s="6" t="s">
        <v>19</v>
      </c>
      <c r="X296" s="6" t="s">
        <v>108</v>
      </c>
      <c r="Y296" s="6" t="s">
        <v>109</v>
      </c>
      <c r="Z296" s="6" t="s">
        <v>110</v>
      </c>
      <c r="AA296" s="6" t="s">
        <v>104</v>
      </c>
      <c r="AB296" s="6" t="s">
        <v>111</v>
      </c>
      <c r="AC296" s="6" t="s">
        <v>112</v>
      </c>
      <c r="AD296" s="6" t="s">
        <v>113</v>
      </c>
      <c r="AE296" s="6" t="s">
        <v>114</v>
      </c>
      <c r="AF296" s="6" t="s">
        <v>26</v>
      </c>
      <c r="AG296" s="6" t="s">
        <v>27</v>
      </c>
    </row>
    <row r="297" spans="1:34" s="57" customFormat="1">
      <c r="A297" s="13">
        <f t="shared" si="17"/>
        <v>22</v>
      </c>
      <c r="B297" s="5" t="s">
        <v>0</v>
      </c>
      <c r="C297" s="34" t="s">
        <v>2048</v>
      </c>
      <c r="D297" s="34" t="s">
        <v>2049</v>
      </c>
      <c r="E297" s="6" t="s">
        <v>3</v>
      </c>
      <c r="F297" s="34" t="s">
        <v>4</v>
      </c>
      <c r="G297" s="34" t="s">
        <v>5</v>
      </c>
      <c r="H297" s="34" t="s">
        <v>2050</v>
      </c>
      <c r="I297" s="34" t="s">
        <v>266</v>
      </c>
      <c r="J297" s="34" t="s">
        <v>448</v>
      </c>
      <c r="K297" s="34" t="s">
        <v>2051</v>
      </c>
      <c r="L297" s="34" t="s">
        <v>2052</v>
      </c>
      <c r="M297" s="34" t="s">
        <v>2053</v>
      </c>
      <c r="N297" s="34" t="s">
        <v>2054</v>
      </c>
      <c r="O297" s="35" t="s">
        <v>2055</v>
      </c>
      <c r="P297" s="34" t="s">
        <v>2056</v>
      </c>
      <c r="Q297" s="34" t="s">
        <v>2057</v>
      </c>
      <c r="R297" s="34" t="s">
        <v>2058</v>
      </c>
      <c r="S297" s="34" t="s">
        <v>2059</v>
      </c>
      <c r="T297" s="34" t="s">
        <v>2060</v>
      </c>
      <c r="U297" s="34" t="s">
        <v>2061</v>
      </c>
      <c r="V297" s="34" t="s">
        <v>66</v>
      </c>
      <c r="W297" s="34" t="s">
        <v>19</v>
      </c>
      <c r="X297" s="34" t="s">
        <v>2062</v>
      </c>
      <c r="Y297" s="34" t="s">
        <v>2056</v>
      </c>
      <c r="Z297" s="34">
        <v>8801713031670</v>
      </c>
      <c r="AA297" s="34">
        <v>8808813453</v>
      </c>
      <c r="AB297" s="34" t="s">
        <v>2063</v>
      </c>
      <c r="AC297" s="34" t="s">
        <v>2064</v>
      </c>
      <c r="AD297" s="34" t="s">
        <v>2065</v>
      </c>
      <c r="AE297" s="34" t="s">
        <v>2066</v>
      </c>
      <c r="AF297" s="34" t="s">
        <v>26</v>
      </c>
      <c r="AG297" s="34" t="s">
        <v>27</v>
      </c>
    </row>
    <row r="298" spans="1:34" s="57" customFormat="1">
      <c r="A298" s="13">
        <f t="shared" si="17"/>
        <v>23</v>
      </c>
      <c r="B298" s="5" t="s">
        <v>0</v>
      </c>
      <c r="C298" s="6" t="s">
        <v>3082</v>
      </c>
      <c r="D298" s="6" t="s">
        <v>3083</v>
      </c>
      <c r="E298" s="6" t="s">
        <v>51</v>
      </c>
      <c r="F298" s="6" t="s">
        <v>243</v>
      </c>
      <c r="G298" s="6" t="s">
        <v>5</v>
      </c>
      <c r="H298" s="6" t="s">
        <v>3084</v>
      </c>
      <c r="I298" s="6" t="s">
        <v>7</v>
      </c>
      <c r="J298" s="6" t="s">
        <v>33</v>
      </c>
      <c r="K298" s="6" t="s">
        <v>3085</v>
      </c>
      <c r="L298" s="6" t="s">
        <v>3086</v>
      </c>
      <c r="M298" s="6" t="s">
        <v>3087</v>
      </c>
      <c r="N298" s="6" t="s">
        <v>3088</v>
      </c>
      <c r="O298" s="7" t="s">
        <v>3089</v>
      </c>
      <c r="P298" s="6" t="s">
        <v>3090</v>
      </c>
      <c r="Q298" s="6" t="s">
        <v>3091</v>
      </c>
      <c r="R298" s="6" t="s">
        <v>3092</v>
      </c>
      <c r="S298" s="6" t="s">
        <v>3093</v>
      </c>
      <c r="T298" s="6" t="s">
        <v>3094</v>
      </c>
      <c r="U298" s="6" t="s">
        <v>3095</v>
      </c>
      <c r="V298" s="6" t="s">
        <v>66</v>
      </c>
      <c r="W298" s="6" t="s">
        <v>19</v>
      </c>
      <c r="X298" s="6" t="s">
        <v>3096</v>
      </c>
      <c r="Y298" s="6" t="s">
        <v>3097</v>
      </c>
      <c r="Z298" s="6" t="s">
        <v>3091</v>
      </c>
      <c r="AA298" s="6" t="s">
        <v>3092</v>
      </c>
      <c r="AB298" s="6" t="s">
        <v>3098</v>
      </c>
      <c r="AC298" s="6" t="s">
        <v>3099</v>
      </c>
      <c r="AD298" s="6" t="s">
        <v>3100</v>
      </c>
      <c r="AE298" s="6" t="s">
        <v>3101</v>
      </c>
      <c r="AF298" s="6" t="s">
        <v>135</v>
      </c>
      <c r="AG298" s="6" t="s">
        <v>27</v>
      </c>
    </row>
    <row r="299" spans="1:34" s="57" customFormat="1">
      <c r="A299" s="13">
        <f t="shared" si="17"/>
        <v>24</v>
      </c>
      <c r="B299" s="5" t="s">
        <v>0</v>
      </c>
      <c r="C299" s="6" t="s">
        <v>3486</v>
      </c>
      <c r="D299" s="6" t="s">
        <v>3487</v>
      </c>
      <c r="E299" s="6" t="s">
        <v>3</v>
      </c>
      <c r="F299" s="6" t="s">
        <v>809</v>
      </c>
      <c r="G299" s="6" t="s">
        <v>5</v>
      </c>
      <c r="H299" s="6" t="s">
        <v>3488</v>
      </c>
      <c r="I299" s="6" t="s">
        <v>7</v>
      </c>
      <c r="J299" s="6" t="s">
        <v>33</v>
      </c>
      <c r="K299" s="6" t="s">
        <v>3489</v>
      </c>
      <c r="L299" s="6" t="s">
        <v>3490</v>
      </c>
      <c r="M299" s="6" t="s">
        <v>3491</v>
      </c>
      <c r="N299" s="6" t="s">
        <v>3492</v>
      </c>
      <c r="O299" s="7" t="s">
        <v>3493</v>
      </c>
      <c r="P299" s="6" t="s">
        <v>3494</v>
      </c>
      <c r="Q299" s="6">
        <v>923334649748</v>
      </c>
      <c r="R299" s="6" t="s">
        <v>3495</v>
      </c>
      <c r="S299" s="6" t="s">
        <v>3496</v>
      </c>
      <c r="T299" s="6" t="s">
        <v>3497</v>
      </c>
      <c r="U299" s="6" t="s">
        <v>3498</v>
      </c>
      <c r="V299" s="6" t="s">
        <v>18</v>
      </c>
      <c r="W299" s="6" t="s">
        <v>19</v>
      </c>
      <c r="X299" s="6" t="s">
        <v>3492</v>
      </c>
      <c r="Y299" s="6" t="s">
        <v>3499</v>
      </c>
      <c r="Z299" s="6">
        <v>923334649748</v>
      </c>
      <c r="AA299" s="6" t="s">
        <v>3495</v>
      </c>
      <c r="AB299" s="6" t="s">
        <v>3500</v>
      </c>
      <c r="AC299" s="6" t="s">
        <v>3489</v>
      </c>
      <c r="AD299" s="6" t="s">
        <v>3501</v>
      </c>
      <c r="AE299" s="6" t="s">
        <v>3502</v>
      </c>
      <c r="AF299" s="6" t="s">
        <v>26</v>
      </c>
      <c r="AG299" s="6" t="s">
        <v>27</v>
      </c>
    </row>
    <row r="300" spans="1:34" s="57" customFormat="1">
      <c r="A300" s="13">
        <f t="shared" si="17"/>
        <v>25</v>
      </c>
      <c r="B300" s="5" t="s">
        <v>0</v>
      </c>
      <c r="C300" s="6" t="s">
        <v>4241</v>
      </c>
      <c r="D300" s="6" t="s">
        <v>4242</v>
      </c>
      <c r="E300" s="6" t="s">
        <v>51</v>
      </c>
      <c r="F300" s="6" t="s">
        <v>243</v>
      </c>
      <c r="G300" s="6" t="s">
        <v>117</v>
      </c>
      <c r="H300" s="6" t="s">
        <v>4243</v>
      </c>
      <c r="I300" s="6" t="s">
        <v>7</v>
      </c>
      <c r="J300" s="6" t="s">
        <v>33</v>
      </c>
      <c r="K300" s="6" t="s">
        <v>4244</v>
      </c>
      <c r="L300" s="6" t="s">
        <v>4245</v>
      </c>
      <c r="M300" s="6" t="s">
        <v>4246</v>
      </c>
      <c r="N300" s="6" t="s">
        <v>4247</v>
      </c>
      <c r="O300" s="7" t="s">
        <v>4248</v>
      </c>
      <c r="P300" s="6" t="s">
        <v>4249</v>
      </c>
      <c r="Q300" s="6" t="s">
        <v>4250</v>
      </c>
      <c r="R300" s="6" t="s">
        <v>4251</v>
      </c>
      <c r="S300" s="6" t="s">
        <v>4252</v>
      </c>
      <c r="T300" s="6" t="s">
        <v>4253</v>
      </c>
      <c r="U300" s="6" t="s">
        <v>4254</v>
      </c>
      <c r="V300" s="6" t="s">
        <v>66</v>
      </c>
      <c r="W300" s="6" t="s">
        <v>19</v>
      </c>
      <c r="X300" s="6" t="s">
        <v>4255</v>
      </c>
      <c r="Y300" s="6" t="s">
        <v>4256</v>
      </c>
      <c r="Z300" s="6" t="s">
        <v>4250</v>
      </c>
      <c r="AA300" s="6" t="s">
        <v>4251</v>
      </c>
      <c r="AB300" s="6" t="s">
        <v>4257</v>
      </c>
      <c r="AC300" s="6" t="s">
        <v>4258</v>
      </c>
      <c r="AD300" s="6" t="s">
        <v>4259</v>
      </c>
      <c r="AE300" s="6" t="s">
        <v>4260</v>
      </c>
      <c r="AF300" s="6" t="s">
        <v>26</v>
      </c>
      <c r="AG300" s="6" t="s">
        <v>27</v>
      </c>
    </row>
    <row r="301" spans="1:34" s="57" customFormat="1">
      <c r="A301" s="13">
        <f t="shared" si="17"/>
        <v>26</v>
      </c>
      <c r="B301" s="5" t="s">
        <v>0</v>
      </c>
      <c r="C301" s="6" t="s">
        <v>2322</v>
      </c>
      <c r="D301" s="6" t="s">
        <v>2323</v>
      </c>
      <c r="E301" s="6" t="s">
        <v>2324</v>
      </c>
      <c r="F301" s="6" t="s">
        <v>2325</v>
      </c>
      <c r="G301" s="6" t="s">
        <v>283</v>
      </c>
      <c r="H301" s="6" t="s">
        <v>2326</v>
      </c>
      <c r="I301" s="6" t="s">
        <v>266</v>
      </c>
      <c r="J301" s="6" t="s">
        <v>448</v>
      </c>
      <c r="K301" s="6" t="s">
        <v>2327</v>
      </c>
      <c r="L301" s="6" t="s">
        <v>2328</v>
      </c>
      <c r="M301" s="6" t="s">
        <v>2329</v>
      </c>
      <c r="N301" s="6" t="s">
        <v>2330</v>
      </c>
      <c r="O301" s="7" t="s">
        <v>2331</v>
      </c>
      <c r="P301" s="6" t="s">
        <v>2332</v>
      </c>
      <c r="Q301" s="6" t="s">
        <v>2333</v>
      </c>
      <c r="R301" s="6" t="s">
        <v>2333</v>
      </c>
      <c r="S301" s="6" t="s">
        <v>2334</v>
      </c>
      <c r="T301" s="6" t="s">
        <v>2335</v>
      </c>
      <c r="U301" s="6" t="s">
        <v>2336</v>
      </c>
      <c r="V301" s="6" t="s">
        <v>66</v>
      </c>
      <c r="W301" s="6" t="s">
        <v>19</v>
      </c>
      <c r="X301" s="6" t="s">
        <v>2337</v>
      </c>
      <c r="Y301" s="6" t="s">
        <v>2338</v>
      </c>
      <c r="Z301" s="6">
        <v>8613501010730</v>
      </c>
      <c r="AA301" s="6">
        <v>861067878728</v>
      </c>
      <c r="AB301" s="6" t="s">
        <v>2339</v>
      </c>
      <c r="AC301" s="6" t="s">
        <v>2340</v>
      </c>
      <c r="AD301" s="6" t="s">
        <v>2341</v>
      </c>
      <c r="AE301" s="6" t="s">
        <v>2342</v>
      </c>
      <c r="AF301" s="6" t="s">
        <v>135</v>
      </c>
      <c r="AG301" s="6" t="s">
        <v>27</v>
      </c>
    </row>
    <row r="302" spans="1:34" s="57" customFormat="1">
      <c r="A302" s="13">
        <f t="shared" si="17"/>
        <v>27</v>
      </c>
      <c r="B302" s="5" t="s">
        <v>0</v>
      </c>
      <c r="C302" s="6" t="s">
        <v>4411</v>
      </c>
      <c r="D302" s="6" t="s">
        <v>4412</v>
      </c>
      <c r="E302" s="6" t="s">
        <v>3</v>
      </c>
      <c r="F302" s="6" t="s">
        <v>4</v>
      </c>
      <c r="G302" s="6" t="s">
        <v>5</v>
      </c>
      <c r="H302" s="6" t="s">
        <v>4413</v>
      </c>
      <c r="I302" s="6" t="s">
        <v>7</v>
      </c>
      <c r="J302" s="6" t="s">
        <v>33</v>
      </c>
      <c r="K302" s="6" t="s">
        <v>336</v>
      </c>
      <c r="L302" s="6" t="s">
        <v>4414</v>
      </c>
      <c r="M302" s="6" t="s">
        <v>4415</v>
      </c>
      <c r="N302" s="6" t="s">
        <v>4416</v>
      </c>
      <c r="O302" s="6" t="s">
        <v>336</v>
      </c>
      <c r="P302" s="6" t="s">
        <v>4417</v>
      </c>
      <c r="Q302" s="6" t="s">
        <v>4418</v>
      </c>
      <c r="R302" s="6" t="s">
        <v>336</v>
      </c>
      <c r="S302" s="6" t="s">
        <v>4419</v>
      </c>
      <c r="T302" s="6" t="s">
        <v>4420</v>
      </c>
      <c r="U302" s="6" t="s">
        <v>4421</v>
      </c>
      <c r="V302" s="6" t="s">
        <v>18</v>
      </c>
      <c r="W302" s="6" t="s">
        <v>801</v>
      </c>
      <c r="X302" s="6" t="s">
        <v>4422</v>
      </c>
      <c r="Y302" s="6" t="s">
        <v>4423</v>
      </c>
      <c r="Z302" s="6">
        <v>8801713066710</v>
      </c>
      <c r="AA302" s="6" t="s">
        <v>336</v>
      </c>
      <c r="AB302" s="6" t="s">
        <v>4424</v>
      </c>
      <c r="AC302" s="6" t="s">
        <v>4425</v>
      </c>
      <c r="AD302" s="6" t="s">
        <v>4426</v>
      </c>
      <c r="AE302" s="6" t="s">
        <v>4427</v>
      </c>
      <c r="AF302" s="6" t="s">
        <v>26</v>
      </c>
      <c r="AG302" s="6" t="s">
        <v>27</v>
      </c>
    </row>
    <row r="303" spans="1:34" s="57" customFormat="1" ht="15.75" thickBot="1">
      <c r="A303" s="13">
        <f t="shared" si="17"/>
        <v>28</v>
      </c>
      <c r="B303" s="14" t="s">
        <v>0</v>
      </c>
      <c r="C303" s="6" t="s">
        <v>426</v>
      </c>
      <c r="D303" s="6" t="s">
        <v>427</v>
      </c>
      <c r="E303" s="6" t="s">
        <v>3</v>
      </c>
      <c r="F303" s="6" t="s">
        <v>139</v>
      </c>
      <c r="G303" s="6" t="s">
        <v>5</v>
      </c>
      <c r="H303" s="6" t="s">
        <v>428</v>
      </c>
      <c r="I303" s="6" t="s">
        <v>7</v>
      </c>
      <c r="J303" s="6" t="s">
        <v>33</v>
      </c>
      <c r="K303" s="6" t="s">
        <v>429</v>
      </c>
      <c r="L303" s="6" t="s">
        <v>430</v>
      </c>
      <c r="M303" s="6" t="s">
        <v>431</v>
      </c>
      <c r="N303" s="6" t="s">
        <v>432</v>
      </c>
      <c r="O303" s="7" t="s">
        <v>433</v>
      </c>
      <c r="P303" s="6" t="s">
        <v>434</v>
      </c>
      <c r="Q303" s="6" t="s">
        <v>435</v>
      </c>
      <c r="R303" s="6" t="s">
        <v>435</v>
      </c>
      <c r="S303" s="6" t="s">
        <v>436</v>
      </c>
      <c r="T303" s="6" t="s">
        <v>437</v>
      </c>
      <c r="U303" s="6" t="s">
        <v>438</v>
      </c>
      <c r="V303" s="6" t="s">
        <v>18</v>
      </c>
      <c r="W303" s="6" t="s">
        <v>193</v>
      </c>
      <c r="X303" s="6" t="s">
        <v>439</v>
      </c>
      <c r="Y303" s="6" t="s">
        <v>440</v>
      </c>
      <c r="Z303" s="6">
        <v>9990452079</v>
      </c>
      <c r="AA303" s="6" t="s">
        <v>435</v>
      </c>
      <c r="AB303" s="6" t="s">
        <v>441</v>
      </c>
      <c r="AC303" s="6" t="s">
        <v>429</v>
      </c>
      <c r="AD303" s="6" t="s">
        <v>442</v>
      </c>
      <c r="AE303" s="6" t="s">
        <v>443</v>
      </c>
      <c r="AF303" s="6" t="s">
        <v>26</v>
      </c>
      <c r="AG303" s="6" t="s">
        <v>27</v>
      </c>
    </row>
    <row r="304" spans="1:34" s="57" customFormat="1" ht="15.75" thickBot="1">
      <c r="A304" s="13">
        <f t="shared" si="17"/>
        <v>29</v>
      </c>
      <c r="B304" s="5" t="s">
        <v>0</v>
      </c>
      <c r="C304" s="98" t="s">
        <v>6760</v>
      </c>
      <c r="D304" s="38" t="s">
        <v>6761</v>
      </c>
      <c r="E304" s="38" t="s">
        <v>51</v>
      </c>
      <c r="F304" s="38" t="s">
        <v>5895</v>
      </c>
      <c r="G304" s="38" t="s">
        <v>117</v>
      </c>
      <c r="H304" s="38" t="s">
        <v>2635</v>
      </c>
      <c r="I304" s="38" t="s">
        <v>7</v>
      </c>
      <c r="J304" s="38" t="s">
        <v>33</v>
      </c>
      <c r="K304" s="38" t="s">
        <v>6762</v>
      </c>
      <c r="L304" s="38" t="s">
        <v>6763</v>
      </c>
      <c r="M304" s="38" t="s">
        <v>6764</v>
      </c>
      <c r="N304" s="38" t="s">
        <v>6765</v>
      </c>
      <c r="O304" s="38" t="s">
        <v>6766</v>
      </c>
      <c r="P304" s="38" t="s">
        <v>6767</v>
      </c>
      <c r="Q304" s="38" t="s">
        <v>6768</v>
      </c>
      <c r="R304" s="38" t="s">
        <v>6768</v>
      </c>
      <c r="S304" s="38" t="s">
        <v>6769</v>
      </c>
      <c r="T304" s="38" t="s">
        <v>6770</v>
      </c>
      <c r="U304" s="38" t="s">
        <v>6771</v>
      </c>
      <c r="V304" s="38" t="s">
        <v>66</v>
      </c>
      <c r="W304" s="38" t="s">
        <v>19</v>
      </c>
      <c r="X304" s="38" t="s">
        <v>6772</v>
      </c>
      <c r="Y304" s="38" t="s">
        <v>6773</v>
      </c>
      <c r="Z304" s="38" t="s">
        <v>6774</v>
      </c>
      <c r="AA304" s="38" t="s">
        <v>6768</v>
      </c>
      <c r="AB304" s="38" t="s">
        <v>6775</v>
      </c>
      <c r="AC304" s="38" t="s">
        <v>6776</v>
      </c>
      <c r="AD304" s="38" t="s">
        <v>6777</v>
      </c>
      <c r="AE304" s="38" t="s">
        <v>6778</v>
      </c>
      <c r="AF304" s="38" t="s">
        <v>135</v>
      </c>
      <c r="AG304" s="38" t="s">
        <v>27</v>
      </c>
      <c r="AH304" s="107"/>
    </row>
    <row r="305" spans="1:33" s="57" customFormat="1">
      <c r="A305" s="13">
        <f>1+A304</f>
        <v>30</v>
      </c>
      <c r="B305" s="5" t="s">
        <v>0</v>
      </c>
      <c r="C305" s="6" t="s">
        <v>1731</v>
      </c>
      <c r="D305" s="6" t="s">
        <v>1732</v>
      </c>
      <c r="E305" s="6" t="s">
        <v>526</v>
      </c>
      <c r="F305" s="6" t="s">
        <v>1733</v>
      </c>
      <c r="G305" s="6" t="s">
        <v>335</v>
      </c>
      <c r="H305" s="6" t="s">
        <v>1734</v>
      </c>
      <c r="I305" s="6" t="s">
        <v>7</v>
      </c>
      <c r="J305" s="6" t="s">
        <v>448</v>
      </c>
      <c r="K305" s="6" t="s">
        <v>1735</v>
      </c>
      <c r="L305" s="6" t="s">
        <v>1736</v>
      </c>
      <c r="M305" s="6" t="s">
        <v>1737</v>
      </c>
      <c r="N305" s="6" t="s">
        <v>1738</v>
      </c>
      <c r="O305" s="7" t="s">
        <v>1739</v>
      </c>
      <c r="P305" s="6" t="s">
        <v>1740</v>
      </c>
      <c r="Q305" s="6" t="s">
        <v>1741</v>
      </c>
      <c r="R305" s="6" t="s">
        <v>1741</v>
      </c>
      <c r="S305" s="6" t="s">
        <v>1742</v>
      </c>
      <c r="T305" s="6" t="s">
        <v>1743</v>
      </c>
      <c r="U305" s="6" t="s">
        <v>1744</v>
      </c>
      <c r="V305" s="6" t="s">
        <v>66</v>
      </c>
      <c r="W305" s="6" t="s">
        <v>19</v>
      </c>
      <c r="X305" s="6" t="s">
        <v>1745</v>
      </c>
      <c r="Y305" s="6" t="s">
        <v>1740</v>
      </c>
      <c r="Z305" s="6" t="s">
        <v>1741</v>
      </c>
      <c r="AA305" s="6" t="s">
        <v>1741</v>
      </c>
      <c r="AB305" s="6" t="s">
        <v>1746</v>
      </c>
      <c r="AC305" s="6" t="s">
        <v>1747</v>
      </c>
      <c r="AD305" s="6" t="s">
        <v>1748</v>
      </c>
      <c r="AE305" s="6" t="s">
        <v>1749</v>
      </c>
      <c r="AF305" s="6" t="s">
        <v>135</v>
      </c>
      <c r="AG305" s="6" t="s">
        <v>27</v>
      </c>
    </row>
    <row r="306" spans="1:33" s="57" customFormat="1">
      <c r="A306" s="13">
        <f t="shared" si="17"/>
        <v>31</v>
      </c>
      <c r="B306" s="5" t="s">
        <v>0</v>
      </c>
      <c r="C306" s="6" t="s">
        <v>3503</v>
      </c>
      <c r="D306" s="6" t="s">
        <v>3504</v>
      </c>
      <c r="E306" s="6" t="s">
        <v>51</v>
      </c>
      <c r="F306" s="6" t="s">
        <v>1264</v>
      </c>
      <c r="G306" s="6" t="s">
        <v>117</v>
      </c>
      <c r="H306" s="6" t="s">
        <v>1631</v>
      </c>
      <c r="I306" s="6" t="s">
        <v>7</v>
      </c>
      <c r="J306" s="6" t="s">
        <v>33</v>
      </c>
      <c r="K306" s="6" t="s">
        <v>3505</v>
      </c>
      <c r="L306" s="6" t="s">
        <v>3506</v>
      </c>
      <c r="M306" s="6" t="s">
        <v>3507</v>
      </c>
      <c r="N306" s="6" t="s">
        <v>3508</v>
      </c>
      <c r="O306" s="7" t="s">
        <v>3509</v>
      </c>
      <c r="P306" s="6" t="s">
        <v>3510</v>
      </c>
      <c r="Q306" s="6" t="s">
        <v>3511</v>
      </c>
      <c r="R306" s="6" t="s">
        <v>336</v>
      </c>
      <c r="S306" s="6" t="s">
        <v>3512</v>
      </c>
      <c r="T306" s="6" t="s">
        <v>3513</v>
      </c>
      <c r="U306" s="6" t="s">
        <v>3514</v>
      </c>
      <c r="V306" s="6" t="s">
        <v>66</v>
      </c>
      <c r="W306" s="6" t="s">
        <v>19</v>
      </c>
      <c r="X306" s="6" t="s">
        <v>3508</v>
      </c>
      <c r="Y306" s="6" t="s">
        <v>3510</v>
      </c>
      <c r="Z306" s="6">
        <v>67077444410</v>
      </c>
      <c r="AA306" s="6" t="s">
        <v>336</v>
      </c>
      <c r="AB306" s="6" t="s">
        <v>3515</v>
      </c>
      <c r="AC306" s="6" t="s">
        <v>3516</v>
      </c>
      <c r="AD306" s="6" t="s">
        <v>1631</v>
      </c>
      <c r="AE306" s="6" t="s">
        <v>3517</v>
      </c>
      <c r="AF306" s="6" t="s">
        <v>26</v>
      </c>
      <c r="AG306" s="6" t="s">
        <v>27</v>
      </c>
    </row>
    <row r="307" spans="1:33" s="57" customFormat="1">
      <c r="A307" s="13">
        <f t="shared" si="17"/>
        <v>32</v>
      </c>
      <c r="B307" s="5" t="s">
        <v>0</v>
      </c>
      <c r="C307" s="6" t="s">
        <v>5733</v>
      </c>
      <c r="D307" s="6" t="s">
        <v>5734</v>
      </c>
      <c r="E307" s="6" t="s">
        <v>867</v>
      </c>
      <c r="F307" s="6" t="s">
        <v>2325</v>
      </c>
      <c r="G307" s="6" t="s">
        <v>5</v>
      </c>
      <c r="H307" s="6" t="s">
        <v>483</v>
      </c>
      <c r="I307" s="6" t="s">
        <v>246</v>
      </c>
      <c r="J307" s="6" t="s">
        <v>33</v>
      </c>
      <c r="K307" s="6" t="s">
        <v>5735</v>
      </c>
      <c r="L307" s="6" t="s">
        <v>5736</v>
      </c>
      <c r="M307" s="6" t="s">
        <v>5737</v>
      </c>
      <c r="N307" s="6" t="s">
        <v>5738</v>
      </c>
      <c r="O307" s="7" t="s">
        <v>5739</v>
      </c>
      <c r="P307" s="6" t="s">
        <v>4814</v>
      </c>
      <c r="Q307" s="6" t="s">
        <v>5740</v>
      </c>
      <c r="R307" s="6" t="s">
        <v>5741</v>
      </c>
      <c r="S307" s="6" t="s">
        <v>5742</v>
      </c>
      <c r="T307" s="6" t="s">
        <v>5743</v>
      </c>
      <c r="U307" s="6" t="s">
        <v>5744</v>
      </c>
      <c r="V307" s="6" t="s">
        <v>66</v>
      </c>
      <c r="W307" s="6" t="s">
        <v>19</v>
      </c>
      <c r="X307" s="6" t="s">
        <v>5738</v>
      </c>
      <c r="Y307" s="6" t="s">
        <v>5745</v>
      </c>
      <c r="Z307" s="6" t="s">
        <v>5746</v>
      </c>
      <c r="AA307" s="6" t="s">
        <v>5741</v>
      </c>
      <c r="AB307" s="6" t="s">
        <v>5747</v>
      </c>
      <c r="AC307" s="6" t="s">
        <v>5748</v>
      </c>
      <c r="AD307" s="6" t="s">
        <v>5749</v>
      </c>
      <c r="AE307" s="6" t="s">
        <v>5750</v>
      </c>
      <c r="AF307" s="6" t="s">
        <v>135</v>
      </c>
      <c r="AG307" s="6" t="s">
        <v>27</v>
      </c>
    </row>
    <row r="308" spans="1:33" s="57" customFormat="1">
      <c r="A308" s="13">
        <f t="shared" si="17"/>
        <v>33</v>
      </c>
      <c r="B308" s="5" t="s">
        <v>0</v>
      </c>
      <c r="C308" s="6" t="s">
        <v>2840</v>
      </c>
      <c r="D308" s="6" t="s">
        <v>2841</v>
      </c>
      <c r="E308" s="6" t="s">
        <v>526</v>
      </c>
      <c r="F308" s="6" t="s">
        <v>2029</v>
      </c>
      <c r="G308" s="6" t="s">
        <v>5</v>
      </c>
      <c r="H308" s="6" t="s">
        <v>2842</v>
      </c>
      <c r="I308" s="6" t="s">
        <v>7</v>
      </c>
      <c r="J308" s="6" t="s">
        <v>448</v>
      </c>
      <c r="K308" s="6" t="s">
        <v>2843</v>
      </c>
      <c r="L308" s="6" t="s">
        <v>2844</v>
      </c>
      <c r="M308" s="6" t="s">
        <v>2845</v>
      </c>
      <c r="N308" s="6" t="s">
        <v>2846</v>
      </c>
      <c r="O308" s="7" t="s">
        <v>2847</v>
      </c>
      <c r="P308" s="6" t="s">
        <v>2848</v>
      </c>
      <c r="Q308" s="6">
        <v>996312323638</v>
      </c>
      <c r="R308" s="6">
        <v>996312323638</v>
      </c>
      <c r="S308" s="6" t="s">
        <v>2849</v>
      </c>
      <c r="T308" s="6" t="s">
        <v>2850</v>
      </c>
      <c r="U308" s="6" t="s">
        <v>2851</v>
      </c>
      <c r="V308" s="6" t="s">
        <v>66</v>
      </c>
      <c r="W308" s="6" t="s">
        <v>19</v>
      </c>
      <c r="X308" s="6" t="s">
        <v>2852</v>
      </c>
      <c r="Y308" s="6" t="s">
        <v>2853</v>
      </c>
      <c r="Z308" s="6">
        <v>996312323638</v>
      </c>
      <c r="AA308" s="6">
        <v>996312323638</v>
      </c>
      <c r="AB308" s="6" t="s">
        <v>2854</v>
      </c>
      <c r="AC308" s="6" t="s">
        <v>2855</v>
      </c>
      <c r="AD308" s="6" t="s">
        <v>2856</v>
      </c>
      <c r="AE308" s="6" t="s">
        <v>2857</v>
      </c>
      <c r="AF308" s="6" t="s">
        <v>26</v>
      </c>
      <c r="AG308" s="6" t="s">
        <v>27</v>
      </c>
    </row>
    <row r="309" spans="1:33" s="57" customFormat="1">
      <c r="A309" s="13">
        <f t="shared" si="17"/>
        <v>34</v>
      </c>
      <c r="B309" s="14" t="s">
        <v>0</v>
      </c>
      <c r="C309" s="6" t="s">
        <v>6119</v>
      </c>
      <c r="D309" s="6" t="s">
        <v>6120</v>
      </c>
      <c r="E309" s="6" t="s">
        <v>3</v>
      </c>
      <c r="F309" s="6" t="s">
        <v>31</v>
      </c>
      <c r="G309" s="6" t="s">
        <v>244</v>
      </c>
      <c r="H309" s="6" t="s">
        <v>6121</v>
      </c>
      <c r="I309" s="6" t="s">
        <v>246</v>
      </c>
      <c r="J309" s="6" t="s">
        <v>33</v>
      </c>
      <c r="K309" s="6" t="s">
        <v>123</v>
      </c>
      <c r="L309" s="6" t="s">
        <v>6122</v>
      </c>
      <c r="M309" s="6" t="s">
        <v>6123</v>
      </c>
      <c r="N309" s="6" t="s">
        <v>6124</v>
      </c>
      <c r="O309" s="7" t="s">
        <v>6125</v>
      </c>
      <c r="P309" s="6" t="s">
        <v>6126</v>
      </c>
      <c r="Q309" s="6" t="s">
        <v>6127</v>
      </c>
      <c r="R309" s="6" t="s">
        <v>6128</v>
      </c>
      <c r="S309" s="6" t="s">
        <v>6129</v>
      </c>
      <c r="T309" s="6" t="s">
        <v>6130</v>
      </c>
      <c r="U309" s="6" t="s">
        <v>6131</v>
      </c>
      <c r="V309" s="6" t="s">
        <v>66</v>
      </c>
      <c r="W309" s="6" t="s">
        <v>801</v>
      </c>
      <c r="X309" s="6" t="s">
        <v>6132</v>
      </c>
      <c r="Y309" s="6" t="s">
        <v>6133</v>
      </c>
      <c r="Z309" s="6">
        <v>9840702226</v>
      </c>
      <c r="AA309" s="6" t="s">
        <v>6134</v>
      </c>
      <c r="AB309" s="6" t="s">
        <v>6135</v>
      </c>
      <c r="AC309" s="6" t="s">
        <v>123</v>
      </c>
      <c r="AD309" s="6" t="s">
        <v>6136</v>
      </c>
      <c r="AE309" s="6" t="s">
        <v>6137</v>
      </c>
      <c r="AF309" s="6" t="s">
        <v>26</v>
      </c>
      <c r="AG309" s="6" t="s">
        <v>27</v>
      </c>
    </row>
    <row r="310" spans="1:33" s="57" customFormat="1">
      <c r="A310" s="13">
        <f t="shared" si="17"/>
        <v>35</v>
      </c>
      <c r="B310" s="5" t="s">
        <v>0</v>
      </c>
      <c r="C310" s="6" t="s">
        <v>159</v>
      </c>
      <c r="D310" s="6" t="s">
        <v>160</v>
      </c>
      <c r="E310" s="6" t="s">
        <v>161</v>
      </c>
      <c r="F310" s="6" t="s">
        <v>162</v>
      </c>
      <c r="G310" s="6" t="s">
        <v>117</v>
      </c>
      <c r="H310" s="6" t="s">
        <v>133</v>
      </c>
      <c r="I310" s="6" t="s">
        <v>7</v>
      </c>
      <c r="J310" s="6" t="s">
        <v>163</v>
      </c>
      <c r="K310" s="6" t="s">
        <v>164</v>
      </c>
      <c r="L310" s="6" t="s">
        <v>165</v>
      </c>
      <c r="M310" s="6" t="s">
        <v>166</v>
      </c>
      <c r="N310" s="6" t="s">
        <v>167</v>
      </c>
      <c r="O310" s="6" t="s">
        <v>168</v>
      </c>
      <c r="P310" s="6" t="s">
        <v>169</v>
      </c>
      <c r="Q310" s="6" t="s">
        <v>170</v>
      </c>
      <c r="R310" s="6" t="s">
        <v>171</v>
      </c>
      <c r="S310" s="6" t="s">
        <v>172</v>
      </c>
      <c r="T310" s="6" t="s">
        <v>173</v>
      </c>
      <c r="U310" s="6" t="s">
        <v>174</v>
      </c>
      <c r="V310" s="6" t="s">
        <v>18</v>
      </c>
      <c r="W310" s="6" t="s">
        <v>19</v>
      </c>
      <c r="X310" s="6" t="s">
        <v>175</v>
      </c>
      <c r="Y310" s="6" t="s">
        <v>176</v>
      </c>
      <c r="Z310" s="6">
        <v>9607775278</v>
      </c>
      <c r="AA310" s="6">
        <v>9603313716</v>
      </c>
      <c r="AB310" s="6" t="s">
        <v>177</v>
      </c>
      <c r="AC310" s="6" t="s">
        <v>177</v>
      </c>
      <c r="AD310" s="6" t="s">
        <v>133</v>
      </c>
      <c r="AE310" s="6" t="s">
        <v>178</v>
      </c>
      <c r="AF310" s="6" t="s">
        <v>26</v>
      </c>
      <c r="AG310" s="6" t="s">
        <v>27</v>
      </c>
    </row>
    <row r="311" spans="1:33" s="57" customFormat="1">
      <c r="A311" s="13">
        <f t="shared" si="17"/>
        <v>36</v>
      </c>
      <c r="B311" s="5" t="s">
        <v>0</v>
      </c>
      <c r="C311" s="6" t="s">
        <v>6364</v>
      </c>
      <c r="D311" s="6" t="s">
        <v>6365</v>
      </c>
      <c r="E311" s="6" t="s">
        <v>1590</v>
      </c>
      <c r="F311" s="6" t="s">
        <v>5894</v>
      </c>
      <c r="G311" s="6" t="s">
        <v>283</v>
      </c>
      <c r="H311" s="6" t="s">
        <v>6366</v>
      </c>
      <c r="I311" s="6" t="s">
        <v>266</v>
      </c>
      <c r="J311" s="6" t="s">
        <v>448</v>
      </c>
      <c r="K311" s="6" t="s">
        <v>6367</v>
      </c>
      <c r="L311" s="6" t="s">
        <v>6368</v>
      </c>
      <c r="M311" s="6" t="s">
        <v>6369</v>
      </c>
      <c r="N311" s="6" t="s">
        <v>6370</v>
      </c>
      <c r="O311" s="7" t="s">
        <v>6371</v>
      </c>
      <c r="P311" s="6" t="s">
        <v>6372</v>
      </c>
      <c r="Q311" s="6">
        <f>886-2-23815402</f>
        <v>-23814518</v>
      </c>
      <c r="R311" s="6">
        <f>886-2-23611371</f>
        <v>-23610487</v>
      </c>
      <c r="S311" s="6" t="s">
        <v>6373</v>
      </c>
      <c r="T311" s="6" t="s">
        <v>6374</v>
      </c>
      <c r="U311" s="6" t="s">
        <v>6375</v>
      </c>
      <c r="V311" s="6" t="s">
        <v>66</v>
      </c>
      <c r="W311" s="6" t="s">
        <v>19</v>
      </c>
      <c r="X311" s="6" t="s">
        <v>6376</v>
      </c>
      <c r="Y311" s="6" t="s">
        <v>6377</v>
      </c>
      <c r="Z311" s="6">
        <f>886-972875122</f>
        <v>-972874236</v>
      </c>
      <c r="AA311" s="6">
        <f>886-2314-6423</f>
        <v>-7851</v>
      </c>
      <c r="AB311" s="6" t="s">
        <v>6378</v>
      </c>
      <c r="AC311" s="6" t="s">
        <v>6379</v>
      </c>
      <c r="AD311" s="6" t="s">
        <v>1748</v>
      </c>
      <c r="AE311" s="6" t="s">
        <v>6380</v>
      </c>
      <c r="AF311" s="6" t="s">
        <v>26</v>
      </c>
      <c r="AG311" s="6" t="s">
        <v>27</v>
      </c>
    </row>
    <row r="312" spans="1:33" s="57" customFormat="1">
      <c r="A312" s="13">
        <f t="shared" si="17"/>
        <v>37</v>
      </c>
      <c r="B312" s="5" t="s">
        <v>0</v>
      </c>
      <c r="C312" s="6" t="s">
        <v>3689</v>
      </c>
      <c r="D312" s="6" t="s">
        <v>3690</v>
      </c>
      <c r="E312" s="6" t="s">
        <v>3</v>
      </c>
      <c r="F312" s="6" t="s">
        <v>139</v>
      </c>
      <c r="G312" s="6" t="s">
        <v>5</v>
      </c>
      <c r="H312" s="6" t="s">
        <v>5435</v>
      </c>
      <c r="I312" s="6" t="s">
        <v>7</v>
      </c>
      <c r="J312" s="6" t="s">
        <v>448</v>
      </c>
      <c r="K312" s="6" t="s">
        <v>5436</v>
      </c>
      <c r="L312" s="6" t="s">
        <v>5437</v>
      </c>
      <c r="M312" s="6" t="s">
        <v>5438</v>
      </c>
      <c r="N312" s="6" t="s">
        <v>3691</v>
      </c>
      <c r="O312" s="7" t="s">
        <v>3692</v>
      </c>
      <c r="P312" s="6" t="s">
        <v>3693</v>
      </c>
      <c r="Q312" s="6">
        <f>91-141-2531242</f>
        <v>-2531292</v>
      </c>
      <c r="R312" s="6" t="s">
        <v>3695</v>
      </c>
      <c r="S312" s="6" t="s">
        <v>5439</v>
      </c>
      <c r="T312" s="6" t="s">
        <v>5440</v>
      </c>
      <c r="U312" s="6" t="s">
        <v>3696</v>
      </c>
      <c r="V312" s="6" t="s">
        <v>18</v>
      </c>
      <c r="W312" s="6" t="s">
        <v>801</v>
      </c>
      <c r="X312" s="6" t="s">
        <v>3691</v>
      </c>
      <c r="Y312" s="6" t="s">
        <v>3693</v>
      </c>
      <c r="Z312" s="6" t="s">
        <v>3694</v>
      </c>
      <c r="AA312" s="6" t="s">
        <v>3694</v>
      </c>
      <c r="AB312" s="6" t="s">
        <v>5441</v>
      </c>
      <c r="AC312" s="6" t="s">
        <v>5442</v>
      </c>
      <c r="AD312" s="6" t="s">
        <v>5443</v>
      </c>
      <c r="AE312" s="6" t="s">
        <v>5444</v>
      </c>
      <c r="AF312" s="6" t="s">
        <v>135</v>
      </c>
      <c r="AG312" s="6" t="s">
        <v>27</v>
      </c>
    </row>
    <row r="313" spans="1:33" s="57" customFormat="1">
      <c r="A313" s="13">
        <f t="shared" si="17"/>
        <v>38</v>
      </c>
      <c r="B313" s="5" t="s">
        <v>0</v>
      </c>
      <c r="C313" s="6" t="s">
        <v>2511</v>
      </c>
      <c r="D313" s="6" t="s">
        <v>2512</v>
      </c>
      <c r="E313" s="6" t="s">
        <v>51</v>
      </c>
      <c r="F313" s="6" t="s">
        <v>1651</v>
      </c>
      <c r="G313" s="6" t="s">
        <v>5</v>
      </c>
      <c r="H313" s="6" t="s">
        <v>133</v>
      </c>
      <c r="I313" s="6" t="s">
        <v>7</v>
      </c>
      <c r="J313" s="6" t="s">
        <v>33</v>
      </c>
      <c r="K313" s="6" t="s">
        <v>2513</v>
      </c>
      <c r="L313" s="6" t="s">
        <v>2514</v>
      </c>
      <c r="M313" s="6" t="s">
        <v>2515</v>
      </c>
      <c r="N313" s="6" t="s">
        <v>2516</v>
      </c>
      <c r="O313" s="7" t="s">
        <v>2517</v>
      </c>
      <c r="P313" s="6" t="s">
        <v>2518</v>
      </c>
      <c r="Q313" s="6" t="s">
        <v>2519</v>
      </c>
      <c r="R313" s="6" t="s">
        <v>2519</v>
      </c>
      <c r="S313" s="6" t="s">
        <v>2520</v>
      </c>
      <c r="T313" s="6" t="s">
        <v>2521</v>
      </c>
      <c r="U313" s="6" t="s">
        <v>2522</v>
      </c>
      <c r="V313" s="6" t="s">
        <v>66</v>
      </c>
      <c r="W313" s="6" t="s">
        <v>19</v>
      </c>
      <c r="X313" s="6" t="s">
        <v>2523</v>
      </c>
      <c r="Y313" s="6" t="s">
        <v>2518</v>
      </c>
      <c r="Z313" s="6" t="s">
        <v>2524</v>
      </c>
      <c r="AA313" s="6">
        <v>62222516378</v>
      </c>
      <c r="AB313" s="6" t="s">
        <v>2525</v>
      </c>
      <c r="AC313" s="6" t="s">
        <v>2526</v>
      </c>
      <c r="AD313" s="6" t="s">
        <v>133</v>
      </c>
      <c r="AE313" s="6" t="s">
        <v>2527</v>
      </c>
      <c r="AF313" s="6" t="s">
        <v>26</v>
      </c>
      <c r="AG313" s="6" t="s">
        <v>27</v>
      </c>
    </row>
    <row r="314" spans="1:33" s="57" customFormat="1">
      <c r="A314" s="25">
        <f t="shared" si="17"/>
        <v>39</v>
      </c>
      <c r="B314" s="10" t="s">
        <v>0</v>
      </c>
      <c r="C314" s="11" t="s">
        <v>6950</v>
      </c>
      <c r="D314" s="11" t="s">
        <v>5010</v>
      </c>
      <c r="E314" s="11" t="s">
        <v>51</v>
      </c>
      <c r="F314" s="11" t="s">
        <v>407</v>
      </c>
      <c r="G314" s="11" t="s">
        <v>244</v>
      </c>
      <c r="H314" s="11" t="s">
        <v>5011</v>
      </c>
      <c r="I314" s="11" t="s">
        <v>246</v>
      </c>
      <c r="J314" s="11" t="s">
        <v>448</v>
      </c>
      <c r="K314" s="11" t="s">
        <v>5012</v>
      </c>
      <c r="L314" s="11" t="s">
        <v>5013</v>
      </c>
      <c r="M314" s="11" t="s">
        <v>5014</v>
      </c>
      <c r="N314" s="11" t="s">
        <v>5015</v>
      </c>
      <c r="O314" s="12" t="s">
        <v>5016</v>
      </c>
      <c r="P314" s="11" t="s">
        <v>5017</v>
      </c>
      <c r="Q314" s="11">
        <f>603-4256-6122</f>
        <v>-9775</v>
      </c>
      <c r="R314" s="11">
        <f>603-4256-6386</f>
        <v>-10039</v>
      </c>
      <c r="S314" s="11" t="s">
        <v>5018</v>
      </c>
      <c r="T314" s="11" t="s">
        <v>5019</v>
      </c>
      <c r="U314" s="11" t="s">
        <v>5020</v>
      </c>
      <c r="V314" s="11" t="s">
        <v>66</v>
      </c>
      <c r="W314" s="11" t="s">
        <v>19</v>
      </c>
      <c r="X314" s="11" t="s">
        <v>5015</v>
      </c>
      <c r="Y314" s="11" t="s">
        <v>5021</v>
      </c>
      <c r="Z314" s="11">
        <f>603-4256-6122</f>
        <v>-9775</v>
      </c>
      <c r="AA314" s="11">
        <f>603-4256-6386</f>
        <v>-10039</v>
      </c>
      <c r="AB314" s="11" t="s">
        <v>5022</v>
      </c>
      <c r="AC314" s="11" t="s">
        <v>5023</v>
      </c>
      <c r="AD314" s="11" t="s">
        <v>5024</v>
      </c>
      <c r="AE314" s="11" t="s">
        <v>5025</v>
      </c>
      <c r="AF314" s="11" t="s">
        <v>26</v>
      </c>
      <c r="AG314" s="11" t="s">
        <v>27</v>
      </c>
    </row>
    <row r="315" spans="1:33" s="57" customFormat="1">
      <c r="A315" s="25"/>
      <c r="B315" s="10" t="s">
        <v>0</v>
      </c>
      <c r="C315" s="11" t="s">
        <v>6951</v>
      </c>
      <c r="D315" s="11" t="s">
        <v>2146</v>
      </c>
      <c r="E315" s="11" t="s">
        <v>3</v>
      </c>
      <c r="F315" s="11" t="s">
        <v>139</v>
      </c>
      <c r="G315" s="11" t="s">
        <v>283</v>
      </c>
      <c r="H315" s="11" t="s">
        <v>2147</v>
      </c>
      <c r="I315" s="11" t="s">
        <v>266</v>
      </c>
      <c r="J315" s="11" t="s">
        <v>448</v>
      </c>
      <c r="K315" s="11" t="s">
        <v>2148</v>
      </c>
      <c r="L315" s="11" t="s">
        <v>2149</v>
      </c>
      <c r="M315" s="11" t="s">
        <v>2150</v>
      </c>
      <c r="N315" s="11" t="s">
        <v>2151</v>
      </c>
      <c r="O315" s="12" t="s">
        <v>2152</v>
      </c>
      <c r="P315" s="11" t="s">
        <v>2153</v>
      </c>
      <c r="Q315" s="11">
        <v>911124339218</v>
      </c>
      <c r="R315" s="11">
        <v>911124339221</v>
      </c>
      <c r="S315" s="11" t="s">
        <v>2154</v>
      </c>
      <c r="T315" s="11" t="s">
        <v>2155</v>
      </c>
      <c r="U315" s="11" t="s">
        <v>2156</v>
      </c>
      <c r="V315" s="11" t="s">
        <v>66</v>
      </c>
      <c r="W315" s="11" t="s">
        <v>19</v>
      </c>
      <c r="X315" s="11" t="s">
        <v>2157</v>
      </c>
      <c r="Y315" s="11" t="s">
        <v>2158</v>
      </c>
      <c r="Z315" s="11">
        <v>918800648585</v>
      </c>
      <c r="AA315" s="11">
        <v>911124339221</v>
      </c>
      <c r="AB315" s="11" t="s">
        <v>2159</v>
      </c>
      <c r="AC315" s="11" t="s">
        <v>2160</v>
      </c>
      <c r="AD315" s="11" t="s">
        <v>2161</v>
      </c>
      <c r="AE315" s="11" t="s">
        <v>2162</v>
      </c>
      <c r="AF315" s="11" t="s">
        <v>26</v>
      </c>
      <c r="AG315" s="11" t="s">
        <v>27</v>
      </c>
    </row>
    <row r="316" spans="1:33" s="57" customFormat="1">
      <c r="A316" s="13">
        <f>1+A314</f>
        <v>40</v>
      </c>
      <c r="B316" s="5" t="s">
        <v>0</v>
      </c>
      <c r="C316" s="6" t="s">
        <v>1</v>
      </c>
      <c r="D316" s="6" t="s">
        <v>2</v>
      </c>
      <c r="E316" s="6" t="s">
        <v>3</v>
      </c>
      <c r="F316" s="6" t="s">
        <v>4</v>
      </c>
      <c r="G316" s="6" t="s">
        <v>5</v>
      </c>
      <c r="H316" s="6" t="s">
        <v>6</v>
      </c>
      <c r="I316" s="6" t="s">
        <v>7</v>
      </c>
      <c r="J316" s="6" t="s">
        <v>8</v>
      </c>
      <c r="K316" s="6" t="s">
        <v>9</v>
      </c>
      <c r="L316" s="6" t="s">
        <v>10</v>
      </c>
      <c r="M316" s="6" t="s">
        <v>11</v>
      </c>
      <c r="N316" s="6" t="s">
        <v>12</v>
      </c>
      <c r="O316" s="7" t="s">
        <v>13</v>
      </c>
      <c r="P316" s="6" t="s">
        <v>14</v>
      </c>
      <c r="Q316" s="6">
        <v>8801717150331</v>
      </c>
      <c r="R316" s="6">
        <v>44862288</v>
      </c>
      <c r="S316" s="6" t="s">
        <v>15</v>
      </c>
      <c r="T316" s="6" t="s">
        <v>16</v>
      </c>
      <c r="U316" s="6" t="s">
        <v>17</v>
      </c>
      <c r="V316" s="6" t="s">
        <v>18</v>
      </c>
      <c r="W316" s="6" t="s">
        <v>19</v>
      </c>
      <c r="X316" s="6" t="s">
        <v>20</v>
      </c>
      <c r="Y316" s="6" t="s">
        <v>21</v>
      </c>
      <c r="Z316" s="6">
        <v>8801674051963</v>
      </c>
      <c r="AA316" s="6">
        <v>44862288</v>
      </c>
      <c r="AB316" s="6" t="s">
        <v>22</v>
      </c>
      <c r="AC316" s="6" t="s">
        <v>23</v>
      </c>
      <c r="AD316" s="6" t="s">
        <v>24</v>
      </c>
      <c r="AE316" s="6" t="s">
        <v>25</v>
      </c>
      <c r="AF316" s="6" t="s">
        <v>26</v>
      </c>
      <c r="AG316" s="6" t="s">
        <v>27</v>
      </c>
    </row>
    <row r="317" spans="1:33" s="57" customFormat="1">
      <c r="A317" s="13">
        <f t="shared" si="17"/>
        <v>41</v>
      </c>
      <c r="B317" s="5" t="s">
        <v>0</v>
      </c>
      <c r="C317" s="34" t="s">
        <v>1702</v>
      </c>
      <c r="D317" s="34" t="s">
        <v>1703</v>
      </c>
      <c r="E317" s="34" t="s">
        <v>51</v>
      </c>
      <c r="F317" s="34" t="s">
        <v>52</v>
      </c>
      <c r="G317" s="34" t="s">
        <v>244</v>
      </c>
      <c r="H317" s="34" t="s">
        <v>1704</v>
      </c>
      <c r="I317" s="34" t="s">
        <v>715</v>
      </c>
      <c r="J317" s="34" t="s">
        <v>33</v>
      </c>
      <c r="K317" s="34" t="s">
        <v>1705</v>
      </c>
      <c r="L317" s="34" t="s">
        <v>1706</v>
      </c>
      <c r="M317" s="34" t="s">
        <v>1707</v>
      </c>
      <c r="N317" s="34" t="s">
        <v>1708</v>
      </c>
      <c r="O317" s="35" t="s">
        <v>1709</v>
      </c>
      <c r="P317" s="34" t="s">
        <v>1710</v>
      </c>
      <c r="Q317" s="34">
        <v>66818096966</v>
      </c>
      <c r="R317" s="34" t="s">
        <v>1711</v>
      </c>
      <c r="S317" s="34" t="s">
        <v>1712</v>
      </c>
      <c r="T317" s="34" t="s">
        <v>1713</v>
      </c>
      <c r="U317" s="34" t="s">
        <v>1714</v>
      </c>
      <c r="V317" s="34" t="s">
        <v>66</v>
      </c>
      <c r="W317" s="34" t="s">
        <v>19</v>
      </c>
      <c r="X317" s="34" t="s">
        <v>1715</v>
      </c>
      <c r="Y317" s="34" t="s">
        <v>1710</v>
      </c>
      <c r="Z317" s="34">
        <v>666507751</v>
      </c>
      <c r="AA317" s="34">
        <v>666507751</v>
      </c>
      <c r="AB317" s="34" t="s">
        <v>1716</v>
      </c>
      <c r="AC317" s="34" t="s">
        <v>1717</v>
      </c>
      <c r="AD317" s="34" t="s">
        <v>1718</v>
      </c>
      <c r="AE317" s="34" t="s">
        <v>1719</v>
      </c>
      <c r="AF317" s="34" t="s">
        <v>26</v>
      </c>
      <c r="AG317" s="34" t="s">
        <v>27</v>
      </c>
    </row>
    <row r="318" spans="1:33" s="57" customFormat="1">
      <c r="A318" s="13">
        <f t="shared" si="17"/>
        <v>42</v>
      </c>
      <c r="B318" s="5" t="s">
        <v>0</v>
      </c>
      <c r="C318" s="6" t="s">
        <v>6344</v>
      </c>
      <c r="D318" s="6" t="s">
        <v>6345</v>
      </c>
      <c r="E318" s="6" t="s">
        <v>618</v>
      </c>
      <c r="F318" s="6" t="s">
        <v>902</v>
      </c>
      <c r="G318" s="6" t="s">
        <v>5</v>
      </c>
      <c r="H318" s="6" t="s">
        <v>6346</v>
      </c>
      <c r="I318" s="6" t="s">
        <v>7</v>
      </c>
      <c r="J318" s="6" t="s">
        <v>448</v>
      </c>
      <c r="K318" s="6" t="s">
        <v>6347</v>
      </c>
      <c r="L318" s="6" t="s">
        <v>6348</v>
      </c>
      <c r="M318" s="6" t="s">
        <v>6349</v>
      </c>
      <c r="N318" s="6" t="s">
        <v>6350</v>
      </c>
      <c r="O318" s="7" t="s">
        <v>6351</v>
      </c>
      <c r="P318" s="6" t="s">
        <v>6352</v>
      </c>
      <c r="Q318" s="6" t="s">
        <v>6353</v>
      </c>
      <c r="R318" s="6" t="s">
        <v>6354</v>
      </c>
      <c r="S318" s="6" t="s">
        <v>6348</v>
      </c>
      <c r="T318" s="6" t="s">
        <v>6355</v>
      </c>
      <c r="U318" s="6" t="s">
        <v>6356</v>
      </c>
      <c r="V318" s="6" t="s">
        <v>66</v>
      </c>
      <c r="W318" s="6" t="s">
        <v>19</v>
      </c>
      <c r="X318" s="6" t="s">
        <v>6357</v>
      </c>
      <c r="Y318" s="6" t="s">
        <v>6358</v>
      </c>
      <c r="Z318" s="6" t="s">
        <v>6359</v>
      </c>
      <c r="AA318" s="6" t="s">
        <v>6354</v>
      </c>
      <c r="AB318" s="6" t="s">
        <v>6360</v>
      </c>
      <c r="AC318" s="6" t="s">
        <v>6361</v>
      </c>
      <c r="AD318" s="6" t="s">
        <v>6362</v>
      </c>
      <c r="AE318" s="6" t="s">
        <v>6363</v>
      </c>
      <c r="AF318" s="6" t="s">
        <v>26</v>
      </c>
      <c r="AG318" s="6" t="s">
        <v>27</v>
      </c>
    </row>
    <row r="319" spans="1:33" s="57" customFormat="1">
      <c r="A319" s="13">
        <f t="shared" si="17"/>
        <v>43</v>
      </c>
      <c r="B319" s="5" t="s">
        <v>0</v>
      </c>
      <c r="C319" s="6" t="s">
        <v>4522</v>
      </c>
      <c r="D319" s="6" t="s">
        <v>4523</v>
      </c>
      <c r="E319" s="6" t="s">
        <v>3</v>
      </c>
      <c r="F319" s="6" t="s">
        <v>3520</v>
      </c>
      <c r="G319" s="6" t="s">
        <v>5</v>
      </c>
      <c r="H319" s="6" t="s">
        <v>4524</v>
      </c>
      <c r="I319" s="6" t="s">
        <v>7</v>
      </c>
      <c r="J319" s="6" t="s">
        <v>4525</v>
      </c>
      <c r="K319" s="6" t="s">
        <v>352</v>
      </c>
      <c r="L319" s="6" t="s">
        <v>4526</v>
      </c>
      <c r="M319" s="6" t="s">
        <v>4527</v>
      </c>
      <c r="N319" s="6" t="s">
        <v>4528</v>
      </c>
      <c r="O319" s="6" t="s">
        <v>421</v>
      </c>
      <c r="P319" s="6" t="s">
        <v>4529</v>
      </c>
      <c r="Q319" s="6">
        <f>977-1-435131</f>
        <v>-434155</v>
      </c>
      <c r="R319" s="6">
        <f>977-1-435131</f>
        <v>-434155</v>
      </c>
      <c r="S319" s="6" t="s">
        <v>4530</v>
      </c>
      <c r="T319" s="6" t="s">
        <v>4531</v>
      </c>
      <c r="U319" s="6" t="s">
        <v>4532</v>
      </c>
      <c r="V319" s="6" t="s">
        <v>66</v>
      </c>
      <c r="W319" s="6" t="s">
        <v>19</v>
      </c>
      <c r="X319" s="6" t="s">
        <v>4533</v>
      </c>
      <c r="Y319" s="6" t="s">
        <v>4534</v>
      </c>
      <c r="Z319" s="6">
        <f>977-9841332812</f>
        <v>-9841331835</v>
      </c>
      <c r="AA319" s="6" t="s">
        <v>421</v>
      </c>
      <c r="AB319" s="6" t="s">
        <v>4535</v>
      </c>
      <c r="AC319" s="6" t="s">
        <v>585</v>
      </c>
      <c r="AD319" s="6" t="s">
        <v>24</v>
      </c>
      <c r="AE319" s="6" t="s">
        <v>4536</v>
      </c>
      <c r="AF319" s="6" t="s">
        <v>1517</v>
      </c>
      <c r="AG319" s="6" t="s">
        <v>27</v>
      </c>
    </row>
    <row r="320" spans="1:33" s="57" customFormat="1">
      <c r="A320" s="13">
        <f t="shared" si="17"/>
        <v>44</v>
      </c>
      <c r="B320" s="5" t="s">
        <v>0</v>
      </c>
      <c r="C320" s="6" t="s">
        <v>6550</v>
      </c>
      <c r="D320" s="6" t="s">
        <v>6412</v>
      </c>
      <c r="E320" s="6" t="s">
        <v>867</v>
      </c>
      <c r="F320" s="6" t="s">
        <v>6551</v>
      </c>
      <c r="G320" s="6" t="s">
        <v>117</v>
      </c>
      <c r="H320" s="6" t="s">
        <v>6552</v>
      </c>
      <c r="I320" s="6" t="s">
        <v>7</v>
      </c>
      <c r="J320" s="6" t="s">
        <v>6553</v>
      </c>
      <c r="K320" s="6" t="s">
        <v>6554</v>
      </c>
      <c r="L320" s="6" t="s">
        <v>6555</v>
      </c>
      <c r="M320" s="6" t="s">
        <v>6556</v>
      </c>
      <c r="N320" s="6" t="s">
        <v>6557</v>
      </c>
      <c r="O320" s="6" t="s">
        <v>336</v>
      </c>
      <c r="P320" s="6" t="s">
        <v>6558</v>
      </c>
      <c r="Q320" s="6" t="s">
        <v>6559</v>
      </c>
      <c r="R320" s="6" t="s">
        <v>336</v>
      </c>
      <c r="S320" s="6" t="s">
        <v>6560</v>
      </c>
      <c r="T320" s="6" t="s">
        <v>6561</v>
      </c>
      <c r="U320" s="6" t="s">
        <v>6423</v>
      </c>
      <c r="V320" s="6" t="s">
        <v>66</v>
      </c>
      <c r="W320" s="6" t="s">
        <v>19</v>
      </c>
      <c r="X320" s="6" t="s">
        <v>6557</v>
      </c>
      <c r="Y320" s="6" t="s">
        <v>6419</v>
      </c>
      <c r="Z320" s="6" t="s">
        <v>6559</v>
      </c>
      <c r="AA320" s="6" t="s">
        <v>336</v>
      </c>
      <c r="AB320" s="6" t="s">
        <v>6562</v>
      </c>
      <c r="AC320" s="6" t="s">
        <v>6563</v>
      </c>
      <c r="AD320" s="6" t="s">
        <v>6564</v>
      </c>
      <c r="AE320" s="6" t="s">
        <v>6565</v>
      </c>
      <c r="AF320" s="6" t="s">
        <v>26</v>
      </c>
      <c r="AG320" s="6" t="s">
        <v>27</v>
      </c>
    </row>
    <row r="321" spans="1:33" ht="22.5" customHeight="1">
      <c r="A321" s="13">
        <f t="shared" si="17"/>
        <v>45</v>
      </c>
      <c r="B321" s="5" t="s">
        <v>0</v>
      </c>
      <c r="C321" s="103" t="s">
        <v>6699</v>
      </c>
      <c r="D321" s="103" t="s">
        <v>6700</v>
      </c>
      <c r="E321" s="103" t="s">
        <v>51</v>
      </c>
      <c r="F321" s="103" t="s">
        <v>243</v>
      </c>
      <c r="G321" s="103" t="s">
        <v>5</v>
      </c>
      <c r="H321" s="103" t="s">
        <v>6701</v>
      </c>
      <c r="I321" s="103" t="s">
        <v>7</v>
      </c>
      <c r="J321" s="103" t="s">
        <v>33</v>
      </c>
      <c r="K321" s="103" t="s">
        <v>6702</v>
      </c>
      <c r="L321" s="103" t="s">
        <v>6703</v>
      </c>
      <c r="M321" s="103" t="s">
        <v>6704</v>
      </c>
      <c r="N321" s="103" t="s">
        <v>6705</v>
      </c>
      <c r="O321" s="104" t="s">
        <v>6706</v>
      </c>
      <c r="P321" s="103" t="s">
        <v>6707</v>
      </c>
      <c r="Q321" s="103" t="s">
        <v>6708</v>
      </c>
      <c r="R321" s="103" t="s">
        <v>6709</v>
      </c>
      <c r="S321" s="103" t="s">
        <v>6710</v>
      </c>
      <c r="T321" s="103" t="s">
        <v>6711</v>
      </c>
      <c r="U321" s="103" t="s">
        <v>6712</v>
      </c>
      <c r="V321" s="103" t="s">
        <v>66</v>
      </c>
      <c r="W321" s="6" t="s">
        <v>19</v>
      </c>
      <c r="X321" s="6" t="s">
        <v>6713</v>
      </c>
      <c r="Y321" s="6" t="s">
        <v>6714</v>
      </c>
      <c r="Z321" s="6" t="s">
        <v>6708</v>
      </c>
      <c r="AA321" s="6" t="s">
        <v>6709</v>
      </c>
      <c r="AB321" s="6" t="s">
        <v>6715</v>
      </c>
      <c r="AC321" s="6" t="s">
        <v>6716</v>
      </c>
      <c r="AD321" s="38" t="s">
        <v>6717</v>
      </c>
      <c r="AE321" s="38" t="s">
        <v>6718</v>
      </c>
      <c r="AF321" s="38" t="s">
        <v>26</v>
      </c>
      <c r="AG321" s="38" t="s">
        <v>27</v>
      </c>
    </row>
    <row r="322" spans="1:33" s="57" customFormat="1">
      <c r="A322" s="13">
        <f t="shared" si="17"/>
        <v>46</v>
      </c>
      <c r="B322" s="5" t="s">
        <v>0</v>
      </c>
      <c r="C322" s="6" t="s">
        <v>4935</v>
      </c>
      <c r="D322" s="6" t="s">
        <v>4936</v>
      </c>
      <c r="E322" s="6" t="s">
        <v>3</v>
      </c>
      <c r="F322" s="6" t="s">
        <v>139</v>
      </c>
      <c r="G322" s="6" t="s">
        <v>5</v>
      </c>
      <c r="H322" s="6" t="s">
        <v>4937</v>
      </c>
      <c r="I322" s="6" t="s">
        <v>7</v>
      </c>
      <c r="J322" s="6" t="s">
        <v>448</v>
      </c>
      <c r="K322" s="6" t="s">
        <v>4938</v>
      </c>
      <c r="L322" s="6" t="s">
        <v>4939</v>
      </c>
      <c r="M322" s="6" t="s">
        <v>4940</v>
      </c>
      <c r="N322" s="6" t="s">
        <v>4941</v>
      </c>
      <c r="O322" s="6" t="s">
        <v>4942</v>
      </c>
      <c r="P322" s="6" t="s">
        <v>4943</v>
      </c>
      <c r="Q322" s="6" t="s">
        <v>4944</v>
      </c>
      <c r="R322" s="6" t="s">
        <v>4945</v>
      </c>
      <c r="S322" s="6" t="s">
        <v>4946</v>
      </c>
      <c r="T322" s="6" t="s">
        <v>4947</v>
      </c>
      <c r="U322" s="6" t="s">
        <v>4948</v>
      </c>
      <c r="V322" s="6" t="s">
        <v>66</v>
      </c>
      <c r="W322" s="6" t="s">
        <v>801</v>
      </c>
      <c r="X322" s="6" t="s">
        <v>4949</v>
      </c>
      <c r="Y322" s="6" t="s">
        <v>4943</v>
      </c>
      <c r="Z322" s="6">
        <v>9872511184</v>
      </c>
      <c r="AA322" s="6" t="s">
        <v>4950</v>
      </c>
      <c r="AB322" s="6" t="s">
        <v>4951</v>
      </c>
      <c r="AC322" s="6" t="s">
        <v>4952</v>
      </c>
      <c r="AD322" s="6" t="s">
        <v>4953</v>
      </c>
      <c r="AE322" s="6" t="s">
        <v>4954</v>
      </c>
      <c r="AF322" s="6" t="s">
        <v>26</v>
      </c>
      <c r="AG322" s="6" t="s">
        <v>27</v>
      </c>
    </row>
    <row r="323" spans="1:33" ht="23.25" customHeight="1">
      <c r="A323" s="13">
        <f t="shared" si="17"/>
        <v>47</v>
      </c>
      <c r="B323" s="5" t="s">
        <v>0</v>
      </c>
      <c r="C323" s="103" t="s">
        <v>6666</v>
      </c>
      <c r="D323" s="103" t="s">
        <v>6667</v>
      </c>
      <c r="E323" s="103" t="s">
        <v>526</v>
      </c>
      <c r="F323" s="103" t="s">
        <v>2234</v>
      </c>
      <c r="G323" s="103" t="s">
        <v>5</v>
      </c>
      <c r="H323" s="103" t="s">
        <v>6668</v>
      </c>
      <c r="I323" s="103" t="s">
        <v>7</v>
      </c>
      <c r="J323" s="103" t="s">
        <v>33</v>
      </c>
      <c r="K323" s="103" t="s">
        <v>6669</v>
      </c>
      <c r="L323" s="103" t="s">
        <v>6670</v>
      </c>
      <c r="M323" s="103" t="s">
        <v>6671</v>
      </c>
      <c r="N323" s="103" t="s">
        <v>6672</v>
      </c>
      <c r="O323" s="104" t="s">
        <v>6673</v>
      </c>
      <c r="P323" s="103" t="s">
        <v>6674</v>
      </c>
      <c r="Q323" s="103" t="s">
        <v>6675</v>
      </c>
      <c r="R323" s="103" t="s">
        <v>6675</v>
      </c>
      <c r="S323" s="103" t="s">
        <v>6676</v>
      </c>
      <c r="T323" s="103" t="s">
        <v>6677</v>
      </c>
      <c r="U323" s="103" t="s">
        <v>6678</v>
      </c>
      <c r="V323" s="6" t="s">
        <v>66</v>
      </c>
      <c r="W323" s="6" t="s">
        <v>19</v>
      </c>
      <c r="X323" s="6" t="s">
        <v>6679</v>
      </c>
      <c r="Y323" s="6" t="s">
        <v>6680</v>
      </c>
      <c r="Z323" s="6" t="s">
        <v>6681</v>
      </c>
      <c r="AA323" s="6" t="s">
        <v>6681</v>
      </c>
      <c r="AB323" s="6" t="s">
        <v>6682</v>
      </c>
      <c r="AC323" s="6" t="s">
        <v>6683</v>
      </c>
      <c r="AD323" s="38" t="s">
        <v>6697</v>
      </c>
      <c r="AE323" s="38" t="s">
        <v>6698</v>
      </c>
      <c r="AF323" s="38" t="s">
        <v>26</v>
      </c>
      <c r="AG323" s="38" t="s">
        <v>27</v>
      </c>
    </row>
    <row r="324" spans="1:33" s="57" customFormat="1">
      <c r="A324" s="13">
        <f t="shared" si="17"/>
        <v>48</v>
      </c>
      <c r="B324" s="5" t="s">
        <v>0</v>
      </c>
      <c r="C324" s="6" t="s">
        <v>6487</v>
      </c>
      <c r="D324" s="6" t="s">
        <v>6488</v>
      </c>
      <c r="E324" s="6" t="s">
        <v>3</v>
      </c>
      <c r="F324" s="6" t="s">
        <v>95</v>
      </c>
      <c r="G324" s="6" t="s">
        <v>117</v>
      </c>
      <c r="H324" s="6" t="s">
        <v>6489</v>
      </c>
      <c r="I324" s="6" t="s">
        <v>7</v>
      </c>
      <c r="J324" s="6" t="s">
        <v>33</v>
      </c>
      <c r="K324" s="6" t="s">
        <v>6490</v>
      </c>
      <c r="L324" s="6" t="s">
        <v>6491</v>
      </c>
      <c r="M324" s="6" t="s">
        <v>6492</v>
      </c>
      <c r="N324" s="6" t="s">
        <v>6493</v>
      </c>
      <c r="O324" s="7" t="s">
        <v>6494</v>
      </c>
      <c r="P324" s="6" t="s">
        <v>6495</v>
      </c>
      <c r="Q324" s="6">
        <f>977 -1- 4810298</f>
        <v>-4809322</v>
      </c>
      <c r="R324" s="6" t="s">
        <v>421</v>
      </c>
      <c r="S324" s="6" t="s">
        <v>6496</v>
      </c>
      <c r="T324" s="6" t="s">
        <v>6497</v>
      </c>
      <c r="U324" s="6" t="s">
        <v>6498</v>
      </c>
      <c r="V324" s="6" t="s">
        <v>66</v>
      </c>
      <c r="W324" s="6" t="s">
        <v>19</v>
      </c>
      <c r="X324" s="6" t="s">
        <v>95</v>
      </c>
      <c r="Y324" s="6" t="s">
        <v>6495</v>
      </c>
      <c r="Z324" s="6" t="s">
        <v>6499</v>
      </c>
      <c r="AA324" s="6" t="s">
        <v>421</v>
      </c>
      <c r="AB324" s="6" t="s">
        <v>6500</v>
      </c>
      <c r="AC324" s="6" t="s">
        <v>6501</v>
      </c>
      <c r="AD324" s="6" t="s">
        <v>6502</v>
      </c>
      <c r="AE324" s="6" t="s">
        <v>6503</v>
      </c>
      <c r="AF324" s="6" t="s">
        <v>26</v>
      </c>
      <c r="AG324" s="6" t="s">
        <v>27</v>
      </c>
    </row>
    <row r="325" spans="1:33" s="57" customFormat="1">
      <c r="A325" s="13">
        <f t="shared" si="17"/>
        <v>49</v>
      </c>
      <c r="B325" s="5" t="s">
        <v>0</v>
      </c>
      <c r="C325" s="6" t="s">
        <v>582</v>
      </c>
      <c r="D325" s="6" t="s">
        <v>583</v>
      </c>
      <c r="E325" s="6" t="s">
        <v>3</v>
      </c>
      <c r="F325" s="6" t="s">
        <v>4</v>
      </c>
      <c r="G325" s="6" t="s">
        <v>117</v>
      </c>
      <c r="H325" s="6" t="s">
        <v>584</v>
      </c>
      <c r="I325" s="6" t="s">
        <v>7</v>
      </c>
      <c r="J325" s="6" t="s">
        <v>33</v>
      </c>
      <c r="K325" s="6" t="s">
        <v>585</v>
      </c>
      <c r="L325" s="6" t="s">
        <v>586</v>
      </c>
      <c r="M325" s="6" t="s">
        <v>587</v>
      </c>
      <c r="N325" s="6" t="s">
        <v>588</v>
      </c>
      <c r="O325" s="7" t="s">
        <v>589</v>
      </c>
      <c r="P325" s="6" t="s">
        <v>590</v>
      </c>
      <c r="Q325" s="6">
        <v>88028124533</v>
      </c>
      <c r="R325" s="6">
        <f>88-2-8116420</f>
        <v>-8116334</v>
      </c>
      <c r="S325" s="6" t="s">
        <v>591</v>
      </c>
      <c r="T325" s="6" t="s">
        <v>592</v>
      </c>
      <c r="U325" s="6" t="s">
        <v>593</v>
      </c>
      <c r="V325" s="6" t="s">
        <v>66</v>
      </c>
      <c r="W325" s="6" t="s">
        <v>19</v>
      </c>
      <c r="X325" s="6" t="s">
        <v>594</v>
      </c>
      <c r="Y325" s="6" t="s">
        <v>595</v>
      </c>
      <c r="Z325" s="6">
        <f>8802-9140812</f>
        <v>-9132010</v>
      </c>
      <c r="AA325" s="6">
        <f>8802-8116420</f>
        <v>-8107618</v>
      </c>
      <c r="AB325" s="6" t="s">
        <v>596</v>
      </c>
      <c r="AC325" s="6" t="s">
        <v>597</v>
      </c>
      <c r="AD325" s="6" t="s">
        <v>584</v>
      </c>
      <c r="AE325" s="6" t="s">
        <v>598</v>
      </c>
      <c r="AF325" s="6" t="s">
        <v>26</v>
      </c>
      <c r="AG325" s="6" t="s">
        <v>27</v>
      </c>
    </row>
    <row r="326" spans="1:33" s="57" customFormat="1">
      <c r="A326" s="25">
        <f t="shared" si="17"/>
        <v>50</v>
      </c>
      <c r="B326" s="10" t="s">
        <v>0</v>
      </c>
      <c r="C326" s="11" t="s">
        <v>6952</v>
      </c>
      <c r="D326" s="11" t="s">
        <v>958</v>
      </c>
      <c r="E326" s="11" t="s">
        <v>526</v>
      </c>
      <c r="F326" s="11" t="s">
        <v>959</v>
      </c>
      <c r="G326" s="11" t="s">
        <v>5</v>
      </c>
      <c r="H326" s="11" t="s">
        <v>5157</v>
      </c>
      <c r="I326" s="11" t="s">
        <v>7</v>
      </c>
      <c r="J326" s="11" t="s">
        <v>33</v>
      </c>
      <c r="K326" s="11" t="s">
        <v>5158</v>
      </c>
      <c r="L326" s="11" t="s">
        <v>5159</v>
      </c>
      <c r="M326" s="11" t="s">
        <v>5160</v>
      </c>
      <c r="N326" s="11" t="s">
        <v>5161</v>
      </c>
      <c r="O326" s="11" t="s">
        <v>5158</v>
      </c>
      <c r="P326" s="11" t="s">
        <v>964</v>
      </c>
      <c r="Q326" s="11" t="s">
        <v>5162</v>
      </c>
      <c r="R326" s="11" t="s">
        <v>5163</v>
      </c>
      <c r="S326" s="11" t="s">
        <v>5164</v>
      </c>
      <c r="T326" s="11" t="s">
        <v>5165</v>
      </c>
      <c r="U326" s="11" t="s">
        <v>5166</v>
      </c>
      <c r="V326" s="11" t="s">
        <v>66</v>
      </c>
      <c r="W326" s="11" t="s">
        <v>19</v>
      </c>
      <c r="X326" s="11" t="s">
        <v>5167</v>
      </c>
      <c r="Y326" s="11" t="s">
        <v>5168</v>
      </c>
      <c r="Z326" s="11" t="s">
        <v>5162</v>
      </c>
      <c r="AA326" s="11" t="s">
        <v>5163</v>
      </c>
      <c r="AB326" s="11" t="s">
        <v>5169</v>
      </c>
      <c r="AC326" s="11" t="s">
        <v>5158</v>
      </c>
      <c r="AD326" s="11" t="s">
        <v>5170</v>
      </c>
      <c r="AE326" s="11" t="s">
        <v>5171</v>
      </c>
      <c r="AF326" s="11" t="s">
        <v>26</v>
      </c>
      <c r="AG326" s="11" t="s">
        <v>27</v>
      </c>
    </row>
    <row r="327" spans="1:33" s="57" customFormat="1">
      <c r="A327" s="25"/>
      <c r="B327" s="10" t="s">
        <v>0</v>
      </c>
      <c r="C327" s="11" t="s">
        <v>6843</v>
      </c>
      <c r="D327" s="11" t="s">
        <v>958</v>
      </c>
      <c r="E327" s="11" t="s">
        <v>526</v>
      </c>
      <c r="F327" s="11" t="s">
        <v>959</v>
      </c>
      <c r="G327" s="11" t="s">
        <v>5</v>
      </c>
      <c r="H327" s="11" t="s">
        <v>960</v>
      </c>
      <c r="I327" s="11" t="s">
        <v>7</v>
      </c>
      <c r="J327" s="11" t="s">
        <v>33</v>
      </c>
      <c r="K327" s="11" t="s">
        <v>336</v>
      </c>
      <c r="L327" s="11" t="s">
        <v>961</v>
      </c>
      <c r="M327" s="11" t="s">
        <v>962</v>
      </c>
      <c r="N327" s="11" t="s">
        <v>963</v>
      </c>
      <c r="O327" s="11" t="s">
        <v>336</v>
      </c>
      <c r="P327" s="11" t="s">
        <v>964</v>
      </c>
      <c r="Q327" s="11" t="s">
        <v>965</v>
      </c>
      <c r="R327" s="11" t="s">
        <v>965</v>
      </c>
      <c r="S327" s="11" t="s">
        <v>966</v>
      </c>
      <c r="T327" s="11" t="s">
        <v>967</v>
      </c>
      <c r="U327" s="11" t="s">
        <v>968</v>
      </c>
      <c r="V327" s="11" t="s">
        <v>66</v>
      </c>
      <c r="W327" s="11" t="s">
        <v>19</v>
      </c>
      <c r="X327" s="11" t="s">
        <v>969</v>
      </c>
      <c r="Y327" s="11" t="s">
        <v>970</v>
      </c>
      <c r="Z327" s="11" t="s">
        <v>971</v>
      </c>
      <c r="AA327" s="11" t="s">
        <v>972</v>
      </c>
      <c r="AB327" s="11" t="s">
        <v>973</v>
      </c>
      <c r="AC327" s="11" t="s">
        <v>336</v>
      </c>
      <c r="AD327" s="11" t="s">
        <v>974</v>
      </c>
      <c r="AE327" s="11" t="s">
        <v>975</v>
      </c>
      <c r="AF327" s="11" t="s">
        <v>26</v>
      </c>
      <c r="AG327" s="11" t="s">
        <v>27</v>
      </c>
    </row>
    <row r="328" spans="1:33" s="57" customFormat="1">
      <c r="A328" s="13">
        <f>1+A326</f>
        <v>51</v>
      </c>
      <c r="B328" s="5" t="s">
        <v>0</v>
      </c>
      <c r="C328" s="6" t="s">
        <v>2343</v>
      </c>
      <c r="D328" s="6" t="s">
        <v>2344</v>
      </c>
      <c r="E328" s="6" t="s">
        <v>526</v>
      </c>
      <c r="F328" s="6" t="s">
        <v>2029</v>
      </c>
      <c r="G328" s="6" t="s">
        <v>117</v>
      </c>
      <c r="H328" s="6" t="s">
        <v>4111</v>
      </c>
      <c r="I328" s="6" t="s">
        <v>7</v>
      </c>
      <c r="J328" s="6" t="s">
        <v>33</v>
      </c>
      <c r="K328" s="6" t="s">
        <v>2345</v>
      </c>
      <c r="L328" s="6" t="s">
        <v>2346</v>
      </c>
      <c r="M328" s="6" t="s">
        <v>2347</v>
      </c>
      <c r="N328" s="6" t="s">
        <v>2348</v>
      </c>
      <c r="O328" s="6" t="s">
        <v>1137</v>
      </c>
      <c r="P328" s="6" t="s">
        <v>2350</v>
      </c>
      <c r="Q328" s="6" t="s">
        <v>2351</v>
      </c>
      <c r="R328" s="6" t="s">
        <v>2349</v>
      </c>
      <c r="S328" s="6" t="s">
        <v>2352</v>
      </c>
      <c r="T328" s="6" t="s">
        <v>2353</v>
      </c>
      <c r="U328" s="6" t="s">
        <v>2354</v>
      </c>
      <c r="V328" s="6" t="s">
        <v>66</v>
      </c>
      <c r="W328" s="6" t="s">
        <v>19</v>
      </c>
      <c r="X328" s="6" t="s">
        <v>2355</v>
      </c>
      <c r="Y328" s="6" t="s">
        <v>2350</v>
      </c>
      <c r="Z328" s="6" t="s">
        <v>2351</v>
      </c>
      <c r="AA328" s="6" t="s">
        <v>262</v>
      </c>
      <c r="AB328" s="6" t="s">
        <v>4112</v>
      </c>
      <c r="AC328" s="6" t="s">
        <v>2356</v>
      </c>
      <c r="AD328" s="6" t="s">
        <v>4113</v>
      </c>
      <c r="AE328" s="6" t="s">
        <v>2357</v>
      </c>
      <c r="AF328" s="6" t="s">
        <v>26</v>
      </c>
      <c r="AG328" s="6" t="s">
        <v>27</v>
      </c>
    </row>
    <row r="329" spans="1:33" s="57" customFormat="1">
      <c r="A329" s="13">
        <f t="shared" si="17"/>
        <v>52</v>
      </c>
      <c r="B329" s="5" t="s">
        <v>0</v>
      </c>
      <c r="C329" s="6" t="s">
        <v>3338</v>
      </c>
      <c r="D329" s="6" t="s">
        <v>3339</v>
      </c>
      <c r="E329" s="6" t="s">
        <v>3</v>
      </c>
      <c r="F329" s="6" t="s">
        <v>4</v>
      </c>
      <c r="G329" s="6" t="s">
        <v>5</v>
      </c>
      <c r="H329" s="6" t="s">
        <v>3340</v>
      </c>
      <c r="I329" s="6" t="s">
        <v>7</v>
      </c>
      <c r="J329" s="6" t="s">
        <v>33</v>
      </c>
      <c r="K329" s="6" t="s">
        <v>3341</v>
      </c>
      <c r="L329" s="6" t="s">
        <v>3342</v>
      </c>
      <c r="M329" s="6" t="s">
        <v>3343</v>
      </c>
      <c r="N329" s="6" t="s">
        <v>3344</v>
      </c>
      <c r="O329" s="7" t="s">
        <v>3345</v>
      </c>
      <c r="P329" s="6" t="s">
        <v>3346</v>
      </c>
      <c r="Q329" s="6" t="s">
        <v>3347</v>
      </c>
      <c r="R329" s="6">
        <f>88-2-9580492</f>
        <v>-9580406</v>
      </c>
      <c r="S329" s="6" t="s">
        <v>3348</v>
      </c>
      <c r="T329" s="6" t="s">
        <v>3349</v>
      </c>
      <c r="U329" s="6" t="s">
        <v>3350</v>
      </c>
      <c r="V329" s="6" t="s">
        <v>18</v>
      </c>
      <c r="W329" s="6" t="s">
        <v>19</v>
      </c>
      <c r="X329" s="6" t="s">
        <v>3344</v>
      </c>
      <c r="Y329" s="6" t="s">
        <v>3351</v>
      </c>
      <c r="Z329" s="6" t="s">
        <v>3352</v>
      </c>
      <c r="AA329" s="6" t="s">
        <v>3353</v>
      </c>
      <c r="AB329" s="6" t="s">
        <v>3354</v>
      </c>
      <c r="AC329" s="6" t="s">
        <v>3355</v>
      </c>
      <c r="AD329" s="6" t="s">
        <v>3356</v>
      </c>
      <c r="AE329" s="6" t="s">
        <v>3355</v>
      </c>
      <c r="AF329" s="6" t="s">
        <v>26</v>
      </c>
      <c r="AG329" s="6" t="s">
        <v>27</v>
      </c>
    </row>
    <row r="330" spans="1:33" s="57" customFormat="1">
      <c r="A330" s="13">
        <f t="shared" si="17"/>
        <v>53</v>
      </c>
      <c r="B330" s="22" t="s">
        <v>0</v>
      </c>
      <c r="C330" s="6" t="s">
        <v>2413</v>
      </c>
      <c r="D330" s="6" t="s">
        <v>1463</v>
      </c>
      <c r="E330" s="6" t="s">
        <v>51</v>
      </c>
      <c r="F330" s="6" t="s">
        <v>222</v>
      </c>
      <c r="G330" s="6" t="s">
        <v>5</v>
      </c>
      <c r="H330" s="6" t="s">
        <v>2414</v>
      </c>
      <c r="I330" s="6" t="s">
        <v>7</v>
      </c>
      <c r="J330" s="6" t="s">
        <v>448</v>
      </c>
      <c r="K330" s="6" t="s">
        <v>2415</v>
      </c>
      <c r="L330" s="6" t="s">
        <v>2416</v>
      </c>
      <c r="M330" s="6" t="s">
        <v>2417</v>
      </c>
      <c r="N330" s="6" t="s">
        <v>2418</v>
      </c>
      <c r="O330" s="6" t="s">
        <v>2419</v>
      </c>
      <c r="P330" s="6" t="s">
        <v>1470</v>
      </c>
      <c r="Q330" s="6" t="s">
        <v>1471</v>
      </c>
      <c r="R330" s="6" t="s">
        <v>2420</v>
      </c>
      <c r="S330" s="6" t="s">
        <v>2421</v>
      </c>
      <c r="T330" s="6" t="s">
        <v>2422</v>
      </c>
      <c r="U330" s="6" t="s">
        <v>2423</v>
      </c>
      <c r="V330" s="6" t="s">
        <v>66</v>
      </c>
      <c r="W330" s="6" t="s">
        <v>801</v>
      </c>
      <c r="X330" s="6" t="s">
        <v>2424</v>
      </c>
      <c r="Y330" s="6" t="s">
        <v>1470</v>
      </c>
      <c r="Z330" s="6" t="s">
        <v>1471</v>
      </c>
      <c r="AA330" s="6" t="s">
        <v>2425</v>
      </c>
      <c r="AB330" s="6" t="s">
        <v>2426</v>
      </c>
      <c r="AC330" s="6" t="s">
        <v>2427</v>
      </c>
      <c r="AD330" s="6" t="s">
        <v>2428</v>
      </c>
      <c r="AE330" s="6" t="s">
        <v>2429</v>
      </c>
      <c r="AF330" s="6" t="s">
        <v>26</v>
      </c>
      <c r="AG330" s="6" t="s">
        <v>27</v>
      </c>
    </row>
    <row r="331" spans="1:33" s="57" customFormat="1">
      <c r="A331" s="13">
        <f t="shared" si="17"/>
        <v>54</v>
      </c>
      <c r="B331" s="22" t="s">
        <v>0</v>
      </c>
      <c r="C331" s="34" t="s">
        <v>2545</v>
      </c>
      <c r="D331" s="34" t="s">
        <v>2546</v>
      </c>
      <c r="E331" s="34" t="s">
        <v>3</v>
      </c>
      <c r="F331" s="34" t="s">
        <v>139</v>
      </c>
      <c r="G331" s="34" t="s">
        <v>283</v>
      </c>
      <c r="H331" s="34" t="s">
        <v>2547</v>
      </c>
      <c r="I331" s="34" t="s">
        <v>7</v>
      </c>
      <c r="J331" s="34" t="s">
        <v>448</v>
      </c>
      <c r="K331" s="34" t="s">
        <v>2548</v>
      </c>
      <c r="L331" s="34" t="s">
        <v>2549</v>
      </c>
      <c r="M331" s="34" t="s">
        <v>2550</v>
      </c>
      <c r="N331" s="34" t="s">
        <v>2551</v>
      </c>
      <c r="O331" s="35" t="s">
        <v>2552</v>
      </c>
      <c r="P331" s="34" t="s">
        <v>2553</v>
      </c>
      <c r="Q331" s="34">
        <f>91-11-41086092 / 93</f>
        <v>-441705.93548387097</v>
      </c>
      <c r="R331" s="34">
        <f>91-11-41086096</f>
        <v>-41086016</v>
      </c>
      <c r="S331" s="34" t="s">
        <v>2554</v>
      </c>
      <c r="T331" s="34" t="s">
        <v>2554</v>
      </c>
      <c r="U331" s="34" t="s">
        <v>2555</v>
      </c>
      <c r="V331" s="34" t="s">
        <v>18</v>
      </c>
      <c r="W331" s="34" t="s">
        <v>19</v>
      </c>
      <c r="X331" s="34" t="s">
        <v>2556</v>
      </c>
      <c r="Y331" s="34" t="s">
        <v>2557</v>
      </c>
      <c r="Z331" s="34">
        <f>91-9971263837</f>
        <v>-9971263746</v>
      </c>
      <c r="AA331" s="34">
        <f>91-11-41086096</f>
        <v>-41086016</v>
      </c>
      <c r="AB331" s="34" t="s">
        <v>2558</v>
      </c>
      <c r="AC331" s="34" t="s">
        <v>2559</v>
      </c>
      <c r="AD331" s="34" t="s">
        <v>2560</v>
      </c>
      <c r="AE331" s="34" t="s">
        <v>2561</v>
      </c>
      <c r="AF331" s="34" t="s">
        <v>26</v>
      </c>
      <c r="AG331" s="34" t="s">
        <v>27</v>
      </c>
    </row>
    <row r="332" spans="1:33" s="57" customFormat="1">
      <c r="A332" s="13">
        <f t="shared" si="17"/>
        <v>55</v>
      </c>
      <c r="B332" s="22" t="s">
        <v>0</v>
      </c>
      <c r="C332" s="6" t="s">
        <v>2618</v>
      </c>
      <c r="D332" s="6" t="s">
        <v>2619</v>
      </c>
      <c r="E332" s="6" t="s">
        <v>51</v>
      </c>
      <c r="F332" s="6" t="s">
        <v>222</v>
      </c>
      <c r="G332" s="6" t="s">
        <v>5</v>
      </c>
      <c r="H332" s="6" t="s">
        <v>265</v>
      </c>
      <c r="I332" s="6" t="s">
        <v>7</v>
      </c>
      <c r="J332" s="6" t="s">
        <v>33</v>
      </c>
      <c r="K332" s="6" t="s">
        <v>2620</v>
      </c>
      <c r="L332" s="6" t="s">
        <v>2621</v>
      </c>
      <c r="M332" s="6" t="s">
        <v>2622</v>
      </c>
      <c r="N332" s="6" t="s">
        <v>2623</v>
      </c>
      <c r="O332" s="7" t="s">
        <v>2624</v>
      </c>
      <c r="P332" s="6" t="s">
        <v>2625</v>
      </c>
      <c r="Q332" s="6" t="s">
        <v>2626</v>
      </c>
      <c r="R332" s="6" t="s">
        <v>2627</v>
      </c>
      <c r="S332" s="6" t="s">
        <v>2628</v>
      </c>
      <c r="T332" s="6" t="s">
        <v>2629</v>
      </c>
      <c r="U332" s="6" t="s">
        <v>2630</v>
      </c>
      <c r="V332" s="6" t="s">
        <v>18</v>
      </c>
      <c r="W332" s="6" t="s">
        <v>19</v>
      </c>
      <c r="X332" s="6" t="s">
        <v>2631</v>
      </c>
      <c r="Y332" s="6" t="s">
        <v>2625</v>
      </c>
      <c r="Z332" s="6" t="s">
        <v>2632</v>
      </c>
      <c r="AA332" s="6" t="s">
        <v>2633</v>
      </c>
      <c r="AB332" s="6" t="s">
        <v>2634</v>
      </c>
      <c r="AC332" s="6" t="s">
        <v>205</v>
      </c>
      <c r="AD332" s="6" t="s">
        <v>2635</v>
      </c>
      <c r="AE332" s="6" t="s">
        <v>2636</v>
      </c>
      <c r="AF332" s="6" t="s">
        <v>26</v>
      </c>
      <c r="AG332" s="6" t="s">
        <v>27</v>
      </c>
    </row>
    <row r="333" spans="1:33" s="57" customFormat="1">
      <c r="A333" s="25">
        <f t="shared" si="17"/>
        <v>56</v>
      </c>
      <c r="B333" s="10" t="s">
        <v>0</v>
      </c>
      <c r="C333" s="11" t="s">
        <v>6844</v>
      </c>
      <c r="D333" s="11" t="s">
        <v>3536</v>
      </c>
      <c r="E333" s="11" t="s">
        <v>3</v>
      </c>
      <c r="F333" s="11" t="s">
        <v>809</v>
      </c>
      <c r="G333" s="11" t="s">
        <v>244</v>
      </c>
      <c r="H333" s="11" t="s">
        <v>5683</v>
      </c>
      <c r="I333" s="11" t="s">
        <v>246</v>
      </c>
      <c r="J333" s="11" t="s">
        <v>5684</v>
      </c>
      <c r="K333" s="11" t="s">
        <v>5685</v>
      </c>
      <c r="L333" s="11" t="s">
        <v>5686</v>
      </c>
      <c r="M333" s="11" t="s">
        <v>5687</v>
      </c>
      <c r="N333" s="11" t="s">
        <v>5688</v>
      </c>
      <c r="O333" s="11" t="s">
        <v>5689</v>
      </c>
      <c r="P333" s="11" t="s">
        <v>3542</v>
      </c>
      <c r="Q333" s="11">
        <f>92-937-840893</f>
        <v>-841738</v>
      </c>
      <c r="R333" s="11" t="s">
        <v>240</v>
      </c>
      <c r="S333" s="11" t="s">
        <v>5690</v>
      </c>
      <c r="T333" s="11" t="s">
        <v>5691</v>
      </c>
      <c r="U333" s="11" t="s">
        <v>5692</v>
      </c>
      <c r="V333" s="11" t="s">
        <v>18</v>
      </c>
      <c r="W333" s="11" t="s">
        <v>19</v>
      </c>
      <c r="X333" s="11" t="s">
        <v>5693</v>
      </c>
      <c r="Y333" s="11" t="s">
        <v>5694</v>
      </c>
      <c r="Z333" s="11">
        <f>92-3469092910</f>
        <v>-3469092818</v>
      </c>
      <c r="AA333" s="11" t="s">
        <v>240</v>
      </c>
      <c r="AB333" s="11" t="s">
        <v>5695</v>
      </c>
      <c r="AC333" s="11" t="s">
        <v>5696</v>
      </c>
      <c r="AD333" s="11" t="s">
        <v>5697</v>
      </c>
      <c r="AE333" s="11" t="s">
        <v>5698</v>
      </c>
      <c r="AF333" s="11" t="s">
        <v>26</v>
      </c>
      <c r="AG333" s="11" t="s">
        <v>27</v>
      </c>
    </row>
    <row r="334" spans="1:33" s="57" customFormat="1">
      <c r="A334" s="25"/>
      <c r="B334" s="10" t="s">
        <v>0</v>
      </c>
      <c r="C334" s="11" t="s">
        <v>6845</v>
      </c>
      <c r="D334" s="11" t="s">
        <v>3536</v>
      </c>
      <c r="E334" s="11" t="s">
        <v>3</v>
      </c>
      <c r="F334" s="11" t="s">
        <v>809</v>
      </c>
      <c r="G334" s="11" t="s">
        <v>117</v>
      </c>
      <c r="H334" s="11" t="s">
        <v>3537</v>
      </c>
      <c r="I334" s="11" t="s">
        <v>715</v>
      </c>
      <c r="J334" s="11" t="s">
        <v>33</v>
      </c>
      <c r="K334" s="11" t="s">
        <v>123</v>
      </c>
      <c r="L334" s="11" t="s">
        <v>3538</v>
      </c>
      <c r="M334" s="11" t="s">
        <v>3539</v>
      </c>
      <c r="N334" s="11" t="s">
        <v>3540</v>
      </c>
      <c r="O334" s="12" t="s">
        <v>3541</v>
      </c>
      <c r="P334" s="11" t="s">
        <v>3542</v>
      </c>
      <c r="Q334" s="11">
        <f>92-937-840893</f>
        <v>-841738</v>
      </c>
      <c r="R334" s="11">
        <f>92-937-840893</f>
        <v>-841738</v>
      </c>
      <c r="S334" s="11" t="s">
        <v>3543</v>
      </c>
      <c r="T334" s="11" t="s">
        <v>3544</v>
      </c>
      <c r="U334" s="11" t="s">
        <v>3545</v>
      </c>
      <c r="V334" s="11" t="s">
        <v>66</v>
      </c>
      <c r="W334" s="11" t="s">
        <v>193</v>
      </c>
      <c r="X334" s="11" t="s">
        <v>3540</v>
      </c>
      <c r="Y334" s="11" t="s">
        <v>3542</v>
      </c>
      <c r="Z334" s="11">
        <f>92-937-840893</f>
        <v>-841738</v>
      </c>
      <c r="AA334" s="11">
        <f>92-937-840893</f>
        <v>-841738</v>
      </c>
      <c r="AB334" s="11" t="s">
        <v>3546</v>
      </c>
      <c r="AC334" s="11" t="s">
        <v>3547</v>
      </c>
      <c r="AD334" s="11" t="s">
        <v>3548</v>
      </c>
      <c r="AE334" s="11" t="s">
        <v>3549</v>
      </c>
      <c r="AF334" s="11" t="s">
        <v>26</v>
      </c>
      <c r="AG334" s="11" t="s">
        <v>27</v>
      </c>
    </row>
    <row r="335" spans="1:33" s="57" customFormat="1">
      <c r="A335" s="13">
        <f>1+A333</f>
        <v>57</v>
      </c>
      <c r="B335" s="5" t="s">
        <v>0</v>
      </c>
      <c r="C335" s="6" t="s">
        <v>1845</v>
      </c>
      <c r="D335" s="6" t="s">
        <v>1846</v>
      </c>
      <c r="E335" s="6" t="s">
        <v>51</v>
      </c>
      <c r="F335" s="6" t="s">
        <v>1847</v>
      </c>
      <c r="G335" s="6" t="s">
        <v>5</v>
      </c>
      <c r="H335" s="6" t="s">
        <v>1848</v>
      </c>
      <c r="I335" s="6" t="s">
        <v>7</v>
      </c>
      <c r="J335" s="6" t="s">
        <v>33</v>
      </c>
      <c r="K335" s="6" t="s">
        <v>1849</v>
      </c>
      <c r="L335" s="6" t="s">
        <v>1850</v>
      </c>
      <c r="M335" s="6" t="s">
        <v>1851</v>
      </c>
      <c r="N335" s="6" t="s">
        <v>1852</v>
      </c>
      <c r="O335" s="7" t="s">
        <v>1853</v>
      </c>
      <c r="P335" s="6" t="s">
        <v>1854</v>
      </c>
      <c r="Q335" s="6">
        <v>6285659301640</v>
      </c>
      <c r="R335" s="6">
        <v>0</v>
      </c>
      <c r="S335" s="6" t="s">
        <v>1855</v>
      </c>
      <c r="T335" s="6" t="s">
        <v>1856</v>
      </c>
      <c r="U335" s="6" t="s">
        <v>1857</v>
      </c>
      <c r="V335" s="6" t="s">
        <v>66</v>
      </c>
      <c r="W335" s="6" t="s">
        <v>19</v>
      </c>
      <c r="X335" s="6" t="s">
        <v>1858</v>
      </c>
      <c r="Y335" s="6" t="s">
        <v>1859</v>
      </c>
      <c r="Z335" s="6">
        <v>6281220294565</v>
      </c>
      <c r="AA335" s="6">
        <v>0</v>
      </c>
      <c r="AB335" s="6" t="s">
        <v>1860</v>
      </c>
      <c r="AC335" s="6" t="s">
        <v>1861</v>
      </c>
      <c r="AD335" s="6" t="s">
        <v>1848</v>
      </c>
      <c r="AE335" s="6" t="s">
        <v>1862</v>
      </c>
      <c r="AF335" s="6" t="s">
        <v>26</v>
      </c>
      <c r="AG335" s="6" t="s">
        <v>27</v>
      </c>
    </row>
    <row r="336" spans="1:33" s="57" customFormat="1">
      <c r="A336" s="13">
        <f t="shared" si="17"/>
        <v>58</v>
      </c>
      <c r="B336" s="5" t="s">
        <v>0</v>
      </c>
      <c r="C336" s="6" t="s">
        <v>4631</v>
      </c>
      <c r="D336" s="6" t="s">
        <v>4632</v>
      </c>
      <c r="E336" s="6" t="s">
        <v>3</v>
      </c>
      <c r="F336" s="6" t="s">
        <v>95</v>
      </c>
      <c r="G336" s="6" t="s">
        <v>5</v>
      </c>
      <c r="H336" s="6" t="s">
        <v>620</v>
      </c>
      <c r="I336" s="6" t="s">
        <v>7</v>
      </c>
      <c r="J336" s="6" t="s">
        <v>448</v>
      </c>
      <c r="K336" s="6" t="s">
        <v>4633</v>
      </c>
      <c r="L336" s="6" t="s">
        <v>4634</v>
      </c>
      <c r="M336" s="6" t="s">
        <v>4635</v>
      </c>
      <c r="N336" s="6" t="s">
        <v>4636</v>
      </c>
      <c r="O336" s="7" t="s">
        <v>4637</v>
      </c>
      <c r="P336" s="6" t="s">
        <v>4638</v>
      </c>
      <c r="Q336" s="6" t="s">
        <v>4639</v>
      </c>
      <c r="R336" s="6" t="s">
        <v>336</v>
      </c>
      <c r="S336" s="6" t="s">
        <v>4640</v>
      </c>
      <c r="T336" s="6" t="s">
        <v>4641</v>
      </c>
      <c r="U336" s="6" t="s">
        <v>4642</v>
      </c>
      <c r="V336" s="6" t="s">
        <v>66</v>
      </c>
      <c r="W336" s="6" t="s">
        <v>193</v>
      </c>
      <c r="X336" s="6" t="s">
        <v>4643</v>
      </c>
      <c r="Y336" s="6" t="s">
        <v>4644</v>
      </c>
      <c r="Z336" s="6" t="s">
        <v>4645</v>
      </c>
      <c r="AA336" s="6" t="s">
        <v>336</v>
      </c>
      <c r="AB336" s="6" t="s">
        <v>4646</v>
      </c>
      <c r="AC336" s="6" t="s">
        <v>2718</v>
      </c>
      <c r="AD336" s="6" t="s">
        <v>620</v>
      </c>
      <c r="AE336" s="6" t="s">
        <v>4647</v>
      </c>
      <c r="AF336" s="6" t="s">
        <v>26</v>
      </c>
      <c r="AG336" s="6" t="s">
        <v>27</v>
      </c>
    </row>
    <row r="337" spans="1:33" s="57" customFormat="1">
      <c r="A337" s="25">
        <f t="shared" si="17"/>
        <v>59</v>
      </c>
      <c r="B337" s="10" t="s">
        <v>0</v>
      </c>
      <c r="C337" s="11" t="s">
        <v>6846</v>
      </c>
      <c r="D337" s="11" t="s">
        <v>5137</v>
      </c>
      <c r="E337" s="11" t="s">
        <v>3</v>
      </c>
      <c r="F337" s="11" t="s">
        <v>809</v>
      </c>
      <c r="G337" s="11" t="s">
        <v>5</v>
      </c>
      <c r="H337" s="11" t="s">
        <v>5138</v>
      </c>
      <c r="I337" s="11" t="s">
        <v>7</v>
      </c>
      <c r="J337" s="11" t="s">
        <v>448</v>
      </c>
      <c r="K337" s="11" t="s">
        <v>5139</v>
      </c>
      <c r="L337" s="11" t="s">
        <v>5140</v>
      </c>
      <c r="M337" s="11" t="s">
        <v>5141</v>
      </c>
      <c r="N337" s="11" t="s">
        <v>5142</v>
      </c>
      <c r="O337" s="12" t="s">
        <v>5143</v>
      </c>
      <c r="P337" s="11" t="s">
        <v>5144</v>
      </c>
      <c r="Q337" s="11" t="s">
        <v>5145</v>
      </c>
      <c r="R337" s="11" t="s">
        <v>5146</v>
      </c>
      <c r="S337" s="11" t="s">
        <v>5147</v>
      </c>
      <c r="T337" s="11" t="s">
        <v>5148</v>
      </c>
      <c r="U337" s="11" t="s">
        <v>5149</v>
      </c>
      <c r="V337" s="11" t="s">
        <v>66</v>
      </c>
      <c r="W337" s="11" t="s">
        <v>19</v>
      </c>
      <c r="X337" s="11" t="s">
        <v>5150</v>
      </c>
      <c r="Y337" s="11" t="s">
        <v>5151</v>
      </c>
      <c r="Z337" s="11" t="s">
        <v>5152</v>
      </c>
      <c r="AA337" s="11" t="s">
        <v>5146</v>
      </c>
      <c r="AB337" s="11" t="s">
        <v>5153</v>
      </c>
      <c r="AC337" s="11" t="s">
        <v>5154</v>
      </c>
      <c r="AD337" s="11" t="s">
        <v>5155</v>
      </c>
      <c r="AE337" s="11" t="s">
        <v>5156</v>
      </c>
      <c r="AF337" s="11" t="s">
        <v>26</v>
      </c>
      <c r="AG337" s="11" t="s">
        <v>27</v>
      </c>
    </row>
    <row r="338" spans="1:33" s="57" customFormat="1">
      <c r="A338" s="25"/>
      <c r="B338" s="112" t="s">
        <v>0</v>
      </c>
      <c r="C338" s="11" t="s">
        <v>6847</v>
      </c>
      <c r="D338" s="11" t="s">
        <v>5137</v>
      </c>
      <c r="E338" s="11" t="s">
        <v>3</v>
      </c>
      <c r="F338" s="11" t="s">
        <v>809</v>
      </c>
      <c r="G338" s="11" t="s">
        <v>5</v>
      </c>
      <c r="H338" s="11" t="s">
        <v>6654</v>
      </c>
      <c r="I338" s="11" t="s">
        <v>7</v>
      </c>
      <c r="J338" s="11" t="s">
        <v>448</v>
      </c>
      <c r="K338" s="11" t="s">
        <v>6655</v>
      </c>
      <c r="L338" s="11" t="s">
        <v>6656</v>
      </c>
      <c r="M338" s="11" t="s">
        <v>6657</v>
      </c>
      <c r="N338" s="11" t="s">
        <v>6658</v>
      </c>
      <c r="O338" s="12" t="s">
        <v>5143</v>
      </c>
      <c r="P338" s="11" t="s">
        <v>6659</v>
      </c>
      <c r="Q338" s="11">
        <f>92-21-34322130-33</f>
        <v>-34322092</v>
      </c>
      <c r="R338" s="11">
        <f>92-21-34322164</f>
        <v>-34322093</v>
      </c>
      <c r="S338" s="11" t="s">
        <v>6660</v>
      </c>
      <c r="T338" s="11" t="s">
        <v>6661</v>
      </c>
      <c r="U338" s="11" t="s">
        <v>6662</v>
      </c>
      <c r="V338" s="11" t="s">
        <v>66</v>
      </c>
      <c r="W338" s="11" t="s">
        <v>193</v>
      </c>
      <c r="X338" s="11" t="s">
        <v>6663</v>
      </c>
      <c r="Y338" s="11" t="s">
        <v>6659</v>
      </c>
      <c r="Z338" s="11">
        <f>92-21-34322130-33</f>
        <v>-34322092</v>
      </c>
      <c r="AA338" s="11">
        <f>92-21-34322164</f>
        <v>-34322093</v>
      </c>
      <c r="AB338" s="11" t="s">
        <v>6664</v>
      </c>
      <c r="AC338" s="11" t="s">
        <v>421</v>
      </c>
      <c r="AD338" s="43" t="s">
        <v>6684</v>
      </c>
      <c r="AE338" s="43" t="s">
        <v>6685</v>
      </c>
      <c r="AF338" s="43" t="s">
        <v>26</v>
      </c>
      <c r="AG338" s="43" t="s">
        <v>27</v>
      </c>
    </row>
    <row r="339" spans="1:33" s="57" customFormat="1">
      <c r="A339" s="29">
        <f>1+A337</f>
        <v>60</v>
      </c>
      <c r="B339" s="32" t="s">
        <v>0</v>
      </c>
      <c r="C339" s="42" t="s">
        <v>6061</v>
      </c>
      <c r="D339" s="42" t="s">
        <v>6062</v>
      </c>
      <c r="E339" s="42" t="s">
        <v>3</v>
      </c>
      <c r="F339" s="42" t="s">
        <v>4</v>
      </c>
      <c r="G339" s="42" t="s">
        <v>5</v>
      </c>
      <c r="H339" s="42" t="s">
        <v>6063</v>
      </c>
      <c r="I339" s="42" t="s">
        <v>7</v>
      </c>
      <c r="J339" s="42" t="s">
        <v>33</v>
      </c>
      <c r="K339" s="42" t="s">
        <v>336</v>
      </c>
      <c r="L339" s="42" t="s">
        <v>6064</v>
      </c>
      <c r="M339" s="42" t="s">
        <v>6065</v>
      </c>
      <c r="N339" s="42" t="s">
        <v>6066</v>
      </c>
      <c r="O339" s="47" t="s">
        <v>6067</v>
      </c>
      <c r="P339" s="42" t="s">
        <v>6068</v>
      </c>
      <c r="Q339" s="42">
        <v>8801726851785</v>
      </c>
      <c r="R339" s="42" t="s">
        <v>336</v>
      </c>
      <c r="S339" s="42" t="s">
        <v>6069</v>
      </c>
      <c r="T339" s="42" t="s">
        <v>6070</v>
      </c>
      <c r="U339" s="42" t="s">
        <v>6071</v>
      </c>
      <c r="V339" s="42" t="s">
        <v>66</v>
      </c>
      <c r="W339" s="42" t="s">
        <v>19</v>
      </c>
      <c r="X339" s="42" t="s">
        <v>6072</v>
      </c>
      <c r="Y339" s="42" t="s">
        <v>6073</v>
      </c>
      <c r="Z339" s="42">
        <v>8801726851785</v>
      </c>
      <c r="AA339" s="42" t="s">
        <v>336</v>
      </c>
      <c r="AB339" s="42" t="s">
        <v>6074</v>
      </c>
      <c r="AC339" s="42" t="s">
        <v>336</v>
      </c>
      <c r="AD339" s="42" t="s">
        <v>6075</v>
      </c>
      <c r="AE339" s="42" t="s">
        <v>6076</v>
      </c>
      <c r="AF339" s="42" t="s">
        <v>26</v>
      </c>
      <c r="AG339" s="42" t="s">
        <v>27</v>
      </c>
    </row>
    <row r="340" spans="1:33" s="57" customFormat="1">
      <c r="A340" s="13">
        <f t="shared" si="17"/>
        <v>61</v>
      </c>
      <c r="B340" s="5" t="s">
        <v>0</v>
      </c>
      <c r="C340" s="6" t="s">
        <v>4307</v>
      </c>
      <c r="D340" s="6" t="s">
        <v>4308</v>
      </c>
      <c r="E340" s="6" t="s">
        <v>3</v>
      </c>
      <c r="F340" s="6" t="s">
        <v>809</v>
      </c>
      <c r="G340" s="6" t="s">
        <v>117</v>
      </c>
      <c r="H340" s="6" t="s">
        <v>4309</v>
      </c>
      <c r="I340" s="6" t="s">
        <v>715</v>
      </c>
      <c r="J340" s="6" t="s">
        <v>448</v>
      </c>
      <c r="K340" s="6" t="s">
        <v>4310</v>
      </c>
      <c r="L340" s="6" t="s">
        <v>4311</v>
      </c>
      <c r="M340" s="6" t="s">
        <v>4312</v>
      </c>
      <c r="N340" s="6" t="s">
        <v>4313</v>
      </c>
      <c r="O340" s="7" t="s">
        <v>4314</v>
      </c>
      <c r="P340" s="6" t="s">
        <v>4315</v>
      </c>
      <c r="Q340" s="6" t="s">
        <v>4316</v>
      </c>
      <c r="R340" s="6" t="s">
        <v>4316</v>
      </c>
      <c r="S340" s="6" t="s">
        <v>4317</v>
      </c>
      <c r="T340" s="6" t="s">
        <v>4318</v>
      </c>
      <c r="U340" s="6" t="s">
        <v>4319</v>
      </c>
      <c r="V340" s="6" t="s">
        <v>18</v>
      </c>
      <c r="W340" s="6" t="s">
        <v>19</v>
      </c>
      <c r="X340" s="6" t="s">
        <v>4320</v>
      </c>
      <c r="Y340" s="6" t="s">
        <v>4315</v>
      </c>
      <c r="Z340" s="6">
        <v>92222107676</v>
      </c>
      <c r="AA340" s="6">
        <v>92222107676</v>
      </c>
      <c r="AB340" s="6" t="s">
        <v>4321</v>
      </c>
      <c r="AC340" s="6" t="s">
        <v>4322</v>
      </c>
      <c r="AD340" s="6" t="s">
        <v>4323</v>
      </c>
      <c r="AE340" s="6" t="s">
        <v>4324</v>
      </c>
      <c r="AF340" s="6" t="s">
        <v>135</v>
      </c>
      <c r="AG340" s="6" t="s">
        <v>27</v>
      </c>
    </row>
    <row r="341" spans="1:33" s="57" customFormat="1">
      <c r="A341" s="13">
        <f t="shared" si="17"/>
        <v>62</v>
      </c>
      <c r="B341" s="5" t="s">
        <v>0</v>
      </c>
      <c r="C341" s="6" t="s">
        <v>6458</v>
      </c>
      <c r="D341" s="6" t="s">
        <v>6459</v>
      </c>
      <c r="E341" s="6" t="s">
        <v>1590</v>
      </c>
      <c r="F341" s="6" t="s">
        <v>5894</v>
      </c>
      <c r="G341" s="6" t="s">
        <v>5</v>
      </c>
      <c r="H341" s="6" t="s">
        <v>133</v>
      </c>
      <c r="I341" s="6" t="s">
        <v>266</v>
      </c>
      <c r="J341" s="6" t="s">
        <v>33</v>
      </c>
      <c r="K341" s="6" t="s">
        <v>6460</v>
      </c>
      <c r="L341" s="6" t="s">
        <v>6461</v>
      </c>
      <c r="M341" s="6" t="s">
        <v>6462</v>
      </c>
      <c r="N341" s="6" t="s">
        <v>6463</v>
      </c>
      <c r="O341" s="7" t="s">
        <v>6464</v>
      </c>
      <c r="P341" s="6" t="s">
        <v>6465</v>
      </c>
      <c r="Q341" s="6">
        <f>886-2-8911-5595</f>
        <v>-13622</v>
      </c>
      <c r="R341" s="6">
        <f>886-2-8911-5695</f>
        <v>-13722</v>
      </c>
      <c r="S341" s="6" t="s">
        <v>6466</v>
      </c>
      <c r="T341" s="6" t="s">
        <v>6467</v>
      </c>
      <c r="U341" s="6" t="s">
        <v>6468</v>
      </c>
      <c r="V341" s="6" t="s">
        <v>18</v>
      </c>
      <c r="W341" s="6" t="s">
        <v>19</v>
      </c>
      <c r="X341" s="6" t="s">
        <v>6469</v>
      </c>
      <c r="Y341" s="6" t="s">
        <v>6470</v>
      </c>
      <c r="Z341" s="49">
        <v>886289118595123</v>
      </c>
      <c r="AA341" s="6">
        <v>886289115695</v>
      </c>
      <c r="AB341" s="6" t="s">
        <v>6471</v>
      </c>
      <c r="AC341" s="6" t="s">
        <v>6472</v>
      </c>
      <c r="AD341" s="6" t="s">
        <v>133</v>
      </c>
      <c r="AE341" s="6" t="s">
        <v>6473</v>
      </c>
      <c r="AF341" s="6" t="s">
        <v>26</v>
      </c>
      <c r="AG341" s="6" t="s">
        <v>27</v>
      </c>
    </row>
    <row r="342" spans="1:33" s="57" customFormat="1">
      <c r="A342" s="13">
        <f t="shared" si="17"/>
        <v>63</v>
      </c>
      <c r="B342" s="5" t="s">
        <v>0</v>
      </c>
      <c r="C342" s="6" t="s">
        <v>4805</v>
      </c>
      <c r="D342" s="6" t="s">
        <v>4806</v>
      </c>
      <c r="E342" s="6" t="s">
        <v>867</v>
      </c>
      <c r="F342" s="6" t="s">
        <v>4807</v>
      </c>
      <c r="G342" s="6" t="s">
        <v>244</v>
      </c>
      <c r="H342" s="6" t="s">
        <v>4808</v>
      </c>
      <c r="I342" s="6" t="s">
        <v>246</v>
      </c>
      <c r="J342" s="6" t="s">
        <v>601</v>
      </c>
      <c r="K342" s="6" t="s">
        <v>4809</v>
      </c>
      <c r="L342" s="6" t="s">
        <v>4810</v>
      </c>
      <c r="M342" s="6" t="s">
        <v>4811</v>
      </c>
      <c r="N342" s="6" t="s">
        <v>4812</v>
      </c>
      <c r="O342" s="7" t="s">
        <v>4813</v>
      </c>
      <c r="P342" s="6" t="s">
        <v>4814</v>
      </c>
      <c r="Q342" s="6" t="s">
        <v>4815</v>
      </c>
      <c r="R342" s="6" t="s">
        <v>4694</v>
      </c>
      <c r="S342" s="6" t="s">
        <v>4816</v>
      </c>
      <c r="T342" s="6" t="s">
        <v>4817</v>
      </c>
      <c r="U342" s="6" t="s">
        <v>4818</v>
      </c>
      <c r="V342" s="6" t="s">
        <v>4819</v>
      </c>
      <c r="W342" s="6" t="s">
        <v>193</v>
      </c>
      <c r="X342" s="6" t="s">
        <v>4820</v>
      </c>
      <c r="Y342" s="6" t="s">
        <v>4821</v>
      </c>
      <c r="Z342" s="6">
        <v>6492689000</v>
      </c>
      <c r="AA342" s="6" t="s">
        <v>240</v>
      </c>
      <c r="AB342" s="6" t="s">
        <v>4822</v>
      </c>
      <c r="AC342" s="6" t="s">
        <v>4823</v>
      </c>
      <c r="AD342" s="6" t="s">
        <v>4824</v>
      </c>
      <c r="AE342" s="6" t="s">
        <v>4825</v>
      </c>
      <c r="AF342" s="6" t="s">
        <v>26</v>
      </c>
      <c r="AG342" s="6" t="s">
        <v>27</v>
      </c>
    </row>
    <row r="343" spans="1:33" s="57" customFormat="1">
      <c r="A343" s="13">
        <f t="shared" ref="A343:A353" si="18">1+A342</f>
        <v>64</v>
      </c>
      <c r="B343" s="5" t="s">
        <v>0</v>
      </c>
      <c r="C343" s="6" t="s">
        <v>4481</v>
      </c>
      <c r="D343" s="6" t="s">
        <v>4482</v>
      </c>
      <c r="E343" s="6" t="s">
        <v>3</v>
      </c>
      <c r="F343" s="6" t="s">
        <v>95</v>
      </c>
      <c r="G343" s="6" t="s">
        <v>283</v>
      </c>
      <c r="H343" s="6" t="s">
        <v>4483</v>
      </c>
      <c r="I343" s="6" t="s">
        <v>266</v>
      </c>
      <c r="J343" s="6" t="s">
        <v>4482</v>
      </c>
      <c r="K343" s="6" t="s">
        <v>4484</v>
      </c>
      <c r="L343" s="6" t="s">
        <v>4485</v>
      </c>
      <c r="M343" s="6" t="s">
        <v>4486</v>
      </c>
      <c r="N343" s="6" t="s">
        <v>4487</v>
      </c>
      <c r="O343" s="7" t="s">
        <v>4488</v>
      </c>
      <c r="P343" s="6" t="s">
        <v>4489</v>
      </c>
      <c r="Q343" s="6" t="s">
        <v>4490</v>
      </c>
      <c r="R343" s="6" t="s">
        <v>4491</v>
      </c>
      <c r="S343" s="6" t="s">
        <v>4492</v>
      </c>
      <c r="T343" s="6" t="s">
        <v>4493</v>
      </c>
      <c r="U343" s="6" t="s">
        <v>4494</v>
      </c>
      <c r="V343" s="6" t="s">
        <v>66</v>
      </c>
      <c r="W343" s="6" t="s">
        <v>19</v>
      </c>
      <c r="X343" s="6" t="s">
        <v>4495</v>
      </c>
      <c r="Y343" s="6" t="s">
        <v>4496</v>
      </c>
      <c r="Z343" s="6">
        <v>9779851190855</v>
      </c>
      <c r="AA343" s="6" t="s">
        <v>4497</v>
      </c>
      <c r="AB343" s="6" t="s">
        <v>4498</v>
      </c>
      <c r="AC343" s="6" t="s">
        <v>4499</v>
      </c>
      <c r="AD343" s="6" t="s">
        <v>4500</v>
      </c>
      <c r="AE343" s="6" t="s">
        <v>4501</v>
      </c>
      <c r="AF343" s="6" t="s">
        <v>26</v>
      </c>
      <c r="AG343" s="6" t="s">
        <v>27</v>
      </c>
    </row>
    <row r="344" spans="1:33" s="57" customFormat="1">
      <c r="A344" s="13">
        <f t="shared" si="18"/>
        <v>65</v>
      </c>
      <c r="B344" s="5" t="s">
        <v>0</v>
      </c>
      <c r="C344" s="6" t="s">
        <v>485</v>
      </c>
      <c r="D344" s="6" t="s">
        <v>486</v>
      </c>
      <c r="E344" s="6" t="s">
        <v>3</v>
      </c>
      <c r="F344" s="6" t="s">
        <v>139</v>
      </c>
      <c r="G344" s="6" t="s">
        <v>244</v>
      </c>
      <c r="H344" s="6" t="s">
        <v>487</v>
      </c>
      <c r="I344" s="6" t="s">
        <v>246</v>
      </c>
      <c r="J344" s="6" t="s">
        <v>448</v>
      </c>
      <c r="K344" s="6" t="s">
        <v>488</v>
      </c>
      <c r="L344" s="6" t="s">
        <v>489</v>
      </c>
      <c r="M344" s="6" t="s">
        <v>490</v>
      </c>
      <c r="N344" s="6" t="s">
        <v>491</v>
      </c>
      <c r="O344" s="7" t="s">
        <v>492</v>
      </c>
      <c r="P344" s="6" t="s">
        <v>493</v>
      </c>
      <c r="Q344" s="6" t="s">
        <v>494</v>
      </c>
      <c r="R344" s="6" t="s">
        <v>495</v>
      </c>
      <c r="S344" s="6" t="s">
        <v>496</v>
      </c>
      <c r="T344" s="6" t="s">
        <v>497</v>
      </c>
      <c r="U344" s="6" t="s">
        <v>498</v>
      </c>
      <c r="V344" s="6" t="s">
        <v>66</v>
      </c>
      <c r="W344" s="6" t="s">
        <v>19</v>
      </c>
      <c r="X344" s="6" t="s">
        <v>499</v>
      </c>
      <c r="Y344" s="6" t="s">
        <v>493</v>
      </c>
      <c r="Z344" s="6">
        <v>919560123598</v>
      </c>
      <c r="AA344" s="6" t="s">
        <v>495</v>
      </c>
      <c r="AB344" s="6" t="s">
        <v>500</v>
      </c>
      <c r="AC344" s="6" t="s">
        <v>501</v>
      </c>
      <c r="AD344" s="6" t="s">
        <v>502</v>
      </c>
      <c r="AE344" s="6" t="s">
        <v>503</v>
      </c>
      <c r="AF344" s="6" t="s">
        <v>26</v>
      </c>
      <c r="AG344" s="6" t="s">
        <v>27</v>
      </c>
    </row>
    <row r="345" spans="1:33" s="57" customFormat="1">
      <c r="A345" s="13">
        <f t="shared" si="18"/>
        <v>66</v>
      </c>
      <c r="B345" s="5" t="s">
        <v>0</v>
      </c>
      <c r="C345" s="6" t="s">
        <v>6155</v>
      </c>
      <c r="D345" s="6" t="s">
        <v>6156</v>
      </c>
      <c r="E345" s="6" t="s">
        <v>3</v>
      </c>
      <c r="F345" s="6" t="s">
        <v>809</v>
      </c>
      <c r="G345" s="6" t="s">
        <v>117</v>
      </c>
      <c r="H345" s="6" t="s">
        <v>6157</v>
      </c>
      <c r="I345" s="6" t="s">
        <v>7</v>
      </c>
      <c r="J345" s="6" t="s">
        <v>448</v>
      </c>
      <c r="K345" s="6" t="s">
        <v>2502</v>
      </c>
      <c r="L345" s="6" t="s">
        <v>6158</v>
      </c>
      <c r="M345" s="6" t="s">
        <v>6159</v>
      </c>
      <c r="N345" s="6" t="s">
        <v>6160</v>
      </c>
      <c r="O345" s="6" t="s">
        <v>336</v>
      </c>
      <c r="P345" s="6" t="s">
        <v>6161</v>
      </c>
      <c r="Q345" s="6" t="s">
        <v>6162</v>
      </c>
      <c r="R345" s="6">
        <v>924236844293</v>
      </c>
      <c r="S345" s="6" t="s">
        <v>6163</v>
      </c>
      <c r="T345" s="6" t="s">
        <v>6164</v>
      </c>
      <c r="U345" s="6" t="s">
        <v>6165</v>
      </c>
      <c r="V345" s="6" t="s">
        <v>66</v>
      </c>
      <c r="W345" s="6" t="s">
        <v>19</v>
      </c>
      <c r="X345" s="6" t="s">
        <v>6166</v>
      </c>
      <c r="Y345" s="6" t="s">
        <v>6167</v>
      </c>
      <c r="Z345" s="6" t="s">
        <v>6168</v>
      </c>
      <c r="AA345" s="6" t="s">
        <v>6169</v>
      </c>
      <c r="AB345" s="6" t="s">
        <v>6170</v>
      </c>
      <c r="AC345" s="6" t="s">
        <v>6171</v>
      </c>
      <c r="AD345" s="6" t="s">
        <v>6172</v>
      </c>
      <c r="AE345" s="6" t="s">
        <v>6173</v>
      </c>
      <c r="AF345" s="6" t="s">
        <v>26</v>
      </c>
      <c r="AG345" s="6" t="s">
        <v>27</v>
      </c>
    </row>
    <row r="346" spans="1:33" s="57" customFormat="1">
      <c r="A346" s="13">
        <f t="shared" si="18"/>
        <v>67</v>
      </c>
      <c r="B346" s="5" t="s">
        <v>0</v>
      </c>
      <c r="C346" s="6" t="s">
        <v>5118</v>
      </c>
      <c r="D346" s="6" t="s">
        <v>5119</v>
      </c>
      <c r="E346" s="6" t="s">
        <v>3</v>
      </c>
      <c r="F346" s="6" t="s">
        <v>313</v>
      </c>
      <c r="G346" s="6" t="s">
        <v>5</v>
      </c>
      <c r="H346" s="6" t="s">
        <v>5120</v>
      </c>
      <c r="I346" s="6" t="s">
        <v>7</v>
      </c>
      <c r="J346" s="6" t="s">
        <v>33</v>
      </c>
      <c r="K346" s="6" t="s">
        <v>5121</v>
      </c>
      <c r="L346" s="6" t="s">
        <v>5122</v>
      </c>
      <c r="M346" s="6" t="s">
        <v>5123</v>
      </c>
      <c r="N346" s="6" t="s">
        <v>5124</v>
      </c>
      <c r="O346" s="6" t="s">
        <v>5125</v>
      </c>
      <c r="P346" s="6" t="s">
        <v>5126</v>
      </c>
      <c r="Q346" s="6" t="s">
        <v>5127</v>
      </c>
      <c r="R346" s="6" t="s">
        <v>5128</v>
      </c>
      <c r="S346" s="6" t="s">
        <v>5129</v>
      </c>
      <c r="T346" s="6" t="s">
        <v>5130</v>
      </c>
      <c r="U346" s="6" t="s">
        <v>5131</v>
      </c>
      <c r="V346" s="6" t="s">
        <v>66</v>
      </c>
      <c r="W346" s="6" t="s">
        <v>19</v>
      </c>
      <c r="X346" s="6" t="s">
        <v>5124</v>
      </c>
      <c r="Y346" s="6" t="s">
        <v>5132</v>
      </c>
      <c r="Z346" s="6">
        <v>94112690201</v>
      </c>
      <c r="AA346" s="6">
        <f>94112690201 / 2690192</f>
        <v>34983.633213168425</v>
      </c>
      <c r="AB346" s="6" t="s">
        <v>5133</v>
      </c>
      <c r="AC346" s="6" t="s">
        <v>5134</v>
      </c>
      <c r="AD346" s="6" t="s">
        <v>5135</v>
      </c>
      <c r="AE346" s="6" t="s">
        <v>5136</v>
      </c>
      <c r="AF346" s="6" t="s">
        <v>26</v>
      </c>
      <c r="AG346" s="6" t="s">
        <v>27</v>
      </c>
    </row>
    <row r="347" spans="1:33" s="57" customFormat="1">
      <c r="A347" s="13">
        <f t="shared" si="18"/>
        <v>68</v>
      </c>
      <c r="B347" s="5" t="s">
        <v>0</v>
      </c>
      <c r="C347" s="34" t="s">
        <v>2163</v>
      </c>
      <c r="D347" s="34" t="s">
        <v>2164</v>
      </c>
      <c r="E347" s="34" t="s">
        <v>3</v>
      </c>
      <c r="F347" s="34" t="s">
        <v>95</v>
      </c>
      <c r="G347" s="34" t="s">
        <v>5</v>
      </c>
      <c r="H347" s="34" t="s">
        <v>620</v>
      </c>
      <c r="I347" s="34" t="s">
        <v>7</v>
      </c>
      <c r="J347" s="34" t="s">
        <v>33</v>
      </c>
      <c r="K347" s="34" t="s">
        <v>2165</v>
      </c>
      <c r="L347" s="34" t="s">
        <v>2166</v>
      </c>
      <c r="M347" s="34" t="s">
        <v>2167</v>
      </c>
      <c r="N347" s="34" t="s">
        <v>2168</v>
      </c>
      <c r="O347" s="35" t="s">
        <v>2169</v>
      </c>
      <c r="P347" s="34" t="s">
        <v>2170</v>
      </c>
      <c r="Q347" s="34">
        <f>977-1-4381686</f>
        <v>-4380710</v>
      </c>
      <c r="R347" s="34" t="s">
        <v>421</v>
      </c>
      <c r="S347" s="34" t="s">
        <v>2171</v>
      </c>
      <c r="T347" s="34" t="s">
        <v>2172</v>
      </c>
      <c r="U347" s="34" t="s">
        <v>2173</v>
      </c>
      <c r="V347" s="34" t="s">
        <v>66</v>
      </c>
      <c r="W347" s="34" t="s">
        <v>193</v>
      </c>
      <c r="X347" s="34" t="s">
        <v>2174</v>
      </c>
      <c r="Y347" s="34" t="s">
        <v>2175</v>
      </c>
      <c r="Z347" s="34">
        <f>977-14381686</f>
        <v>-14380709</v>
      </c>
      <c r="AA347" s="34" t="s">
        <v>421</v>
      </c>
      <c r="AB347" s="34" t="s">
        <v>2176</v>
      </c>
      <c r="AC347" s="34" t="s">
        <v>2177</v>
      </c>
      <c r="AD347" s="34" t="s">
        <v>620</v>
      </c>
      <c r="AE347" s="34" t="s">
        <v>2178</v>
      </c>
      <c r="AF347" s="34" t="s">
        <v>26</v>
      </c>
      <c r="AG347" s="34" t="s">
        <v>27</v>
      </c>
    </row>
    <row r="348" spans="1:33" s="57" customFormat="1">
      <c r="A348" s="13">
        <f t="shared" si="18"/>
        <v>69</v>
      </c>
      <c r="B348" s="5" t="s">
        <v>0</v>
      </c>
      <c r="C348" s="34" t="s">
        <v>2282</v>
      </c>
      <c r="D348" s="34" t="s">
        <v>2283</v>
      </c>
      <c r="E348" s="34" t="s">
        <v>1442</v>
      </c>
      <c r="F348" s="34" t="s">
        <v>52</v>
      </c>
      <c r="G348" s="34" t="s">
        <v>283</v>
      </c>
      <c r="H348" s="34" t="s">
        <v>2284</v>
      </c>
      <c r="I348" s="34" t="s">
        <v>266</v>
      </c>
      <c r="J348" s="34" t="s">
        <v>1771</v>
      </c>
      <c r="K348" s="34" t="s">
        <v>2285</v>
      </c>
      <c r="L348" s="34" t="s">
        <v>2286</v>
      </c>
      <c r="M348" s="34" t="s">
        <v>2287</v>
      </c>
      <c r="N348" s="34" t="s">
        <v>2288</v>
      </c>
      <c r="O348" s="35" t="s">
        <v>2289</v>
      </c>
      <c r="P348" s="34" t="s">
        <v>2290</v>
      </c>
      <c r="Q348" s="34" t="s">
        <v>2291</v>
      </c>
      <c r="R348" s="34" t="s">
        <v>2292</v>
      </c>
      <c r="S348" s="34" t="s">
        <v>2293</v>
      </c>
      <c r="T348" s="34" t="s">
        <v>2294</v>
      </c>
      <c r="U348" s="34" t="s">
        <v>2295</v>
      </c>
      <c r="V348" s="34" t="s">
        <v>66</v>
      </c>
      <c r="W348" s="34" t="s">
        <v>19</v>
      </c>
      <c r="X348" s="34" t="s">
        <v>2296</v>
      </c>
      <c r="Y348" s="34" t="s">
        <v>2297</v>
      </c>
      <c r="Z348" s="34">
        <v>919825040639</v>
      </c>
      <c r="AA348" s="34">
        <v>917926857210</v>
      </c>
      <c r="AB348" s="34" t="s">
        <v>2298</v>
      </c>
      <c r="AC348" s="34" t="s">
        <v>2299</v>
      </c>
      <c r="AD348" s="34" t="s">
        <v>2300</v>
      </c>
      <c r="AE348" s="34" t="s">
        <v>2301</v>
      </c>
      <c r="AF348" s="34" t="s">
        <v>135</v>
      </c>
      <c r="AG348" s="34" t="s">
        <v>27</v>
      </c>
    </row>
    <row r="349" spans="1:33" s="57" customFormat="1">
      <c r="A349" s="13">
        <f t="shared" si="18"/>
        <v>70</v>
      </c>
      <c r="B349" s="14" t="s">
        <v>0</v>
      </c>
      <c r="C349" s="6" t="s">
        <v>5896</v>
      </c>
      <c r="D349" s="6" t="s">
        <v>6474</v>
      </c>
      <c r="E349" s="6" t="s">
        <v>51</v>
      </c>
      <c r="F349" s="6" t="s">
        <v>407</v>
      </c>
      <c r="G349" s="6" t="s">
        <v>5</v>
      </c>
      <c r="H349" s="6" t="s">
        <v>2983</v>
      </c>
      <c r="I349" s="6" t="s">
        <v>7</v>
      </c>
      <c r="J349" s="6" t="s">
        <v>33</v>
      </c>
      <c r="K349" s="6" t="s">
        <v>6475</v>
      </c>
      <c r="L349" s="6" t="s">
        <v>6476</v>
      </c>
      <c r="M349" s="6" t="s">
        <v>6477</v>
      </c>
      <c r="N349" s="6" t="s">
        <v>6478</v>
      </c>
      <c r="O349" s="7" t="s">
        <v>6479</v>
      </c>
      <c r="P349" s="6" t="s">
        <v>5899</v>
      </c>
      <c r="Q349" s="6">
        <v>60123717070</v>
      </c>
      <c r="R349" s="6">
        <v>60379563237</v>
      </c>
      <c r="S349" s="6" t="s">
        <v>6480</v>
      </c>
      <c r="T349" s="6" t="s">
        <v>6481</v>
      </c>
      <c r="U349" s="6" t="s">
        <v>6482</v>
      </c>
      <c r="V349" s="6" t="s">
        <v>66</v>
      </c>
      <c r="W349" s="6" t="s">
        <v>19</v>
      </c>
      <c r="X349" s="6" t="s">
        <v>6483</v>
      </c>
      <c r="Y349" s="6" t="s">
        <v>5899</v>
      </c>
      <c r="Z349" s="6">
        <v>60123717070</v>
      </c>
      <c r="AA349" s="6">
        <v>60379563237</v>
      </c>
      <c r="AB349" s="6" t="s">
        <v>6484</v>
      </c>
      <c r="AC349" s="6" t="s">
        <v>6485</v>
      </c>
      <c r="AD349" s="6" t="s">
        <v>133</v>
      </c>
      <c r="AE349" s="6" t="s">
        <v>6486</v>
      </c>
      <c r="AF349" s="6" t="s">
        <v>135</v>
      </c>
      <c r="AG349" s="6" t="s">
        <v>27</v>
      </c>
    </row>
    <row r="350" spans="1:33" s="57" customFormat="1">
      <c r="A350" s="13">
        <f t="shared" si="18"/>
        <v>71</v>
      </c>
      <c r="B350" s="14" t="s">
        <v>0</v>
      </c>
      <c r="C350" s="6" t="s">
        <v>3917</v>
      </c>
      <c r="D350" s="6" t="s">
        <v>3918</v>
      </c>
      <c r="E350" s="6" t="s">
        <v>1590</v>
      </c>
      <c r="F350" s="6" t="s">
        <v>243</v>
      </c>
      <c r="G350" s="6" t="s">
        <v>283</v>
      </c>
      <c r="H350" s="6" t="s">
        <v>3919</v>
      </c>
      <c r="I350" s="6" t="s">
        <v>246</v>
      </c>
      <c r="J350" s="6" t="s">
        <v>448</v>
      </c>
      <c r="K350" s="6" t="s">
        <v>3920</v>
      </c>
      <c r="L350" s="6" t="s">
        <v>3921</v>
      </c>
      <c r="M350" s="6" t="s">
        <v>3922</v>
      </c>
      <c r="N350" s="6" t="s">
        <v>3923</v>
      </c>
      <c r="O350" s="7" t="s">
        <v>3924</v>
      </c>
      <c r="P350" s="6" t="s">
        <v>3925</v>
      </c>
      <c r="Q350" s="6">
        <v>639287785</v>
      </c>
      <c r="R350" s="6">
        <v>639297992</v>
      </c>
      <c r="S350" s="6" t="s">
        <v>3926</v>
      </c>
      <c r="T350" s="6" t="s">
        <v>3927</v>
      </c>
      <c r="U350" s="6" t="s">
        <v>3928</v>
      </c>
      <c r="V350" s="6" t="s">
        <v>66</v>
      </c>
      <c r="W350" s="6" t="s">
        <v>19</v>
      </c>
      <c r="X350" s="6" t="s">
        <v>3929</v>
      </c>
      <c r="Y350" s="6" t="s">
        <v>3925</v>
      </c>
      <c r="Z350" s="6">
        <v>639287785</v>
      </c>
      <c r="AA350" s="6">
        <v>639277992</v>
      </c>
      <c r="AB350" s="6" t="s">
        <v>3930</v>
      </c>
      <c r="AC350" s="6" t="s">
        <v>3931</v>
      </c>
      <c r="AD350" s="6" t="s">
        <v>3932</v>
      </c>
      <c r="AE350" s="6" t="s">
        <v>3933</v>
      </c>
      <c r="AF350" s="6" t="s">
        <v>26</v>
      </c>
      <c r="AG350" s="6" t="s">
        <v>27</v>
      </c>
    </row>
    <row r="351" spans="1:33" s="57" customFormat="1">
      <c r="A351" s="13">
        <f t="shared" si="18"/>
        <v>72</v>
      </c>
      <c r="B351" s="5" t="s">
        <v>0</v>
      </c>
      <c r="C351" s="6" t="s">
        <v>6174</v>
      </c>
      <c r="D351" s="6" t="s">
        <v>6175</v>
      </c>
      <c r="E351" s="6" t="s">
        <v>3</v>
      </c>
      <c r="F351" s="6" t="s">
        <v>31</v>
      </c>
      <c r="G351" s="6" t="s">
        <v>117</v>
      </c>
      <c r="H351" s="6" t="s">
        <v>6176</v>
      </c>
      <c r="I351" s="6" t="s">
        <v>7</v>
      </c>
      <c r="J351" s="6" t="s">
        <v>33</v>
      </c>
      <c r="K351" s="6" t="s">
        <v>1012</v>
      </c>
      <c r="L351" s="6" t="s">
        <v>6177</v>
      </c>
      <c r="M351" s="6" t="s">
        <v>6178</v>
      </c>
      <c r="N351" s="6" t="s">
        <v>6179</v>
      </c>
      <c r="O351" s="6" t="s">
        <v>1012</v>
      </c>
      <c r="P351" s="6" t="s">
        <v>6180</v>
      </c>
      <c r="Q351" s="6" t="s">
        <v>6181</v>
      </c>
      <c r="R351" s="6" t="s">
        <v>1012</v>
      </c>
      <c r="S351" s="6" t="s">
        <v>6182</v>
      </c>
      <c r="T351" s="6" t="s">
        <v>6183</v>
      </c>
      <c r="U351" s="6" t="s">
        <v>6184</v>
      </c>
      <c r="V351" s="6" t="s">
        <v>66</v>
      </c>
      <c r="W351" s="6" t="s">
        <v>19</v>
      </c>
      <c r="X351" s="6" t="s">
        <v>6185</v>
      </c>
      <c r="Y351" s="6" t="s">
        <v>6186</v>
      </c>
      <c r="Z351" s="6" t="s">
        <v>6187</v>
      </c>
      <c r="AA351" s="6" t="s">
        <v>421</v>
      </c>
      <c r="AB351" s="6" t="s">
        <v>6188</v>
      </c>
      <c r="AC351" s="6" t="s">
        <v>1012</v>
      </c>
      <c r="AD351" s="6" t="s">
        <v>6176</v>
      </c>
      <c r="AE351" s="6" t="s">
        <v>6189</v>
      </c>
      <c r="AF351" s="6" t="s">
        <v>26</v>
      </c>
      <c r="AG351" s="6" t="s">
        <v>27</v>
      </c>
    </row>
    <row r="352" spans="1:33" s="57" customFormat="1">
      <c r="A352" s="13">
        <f t="shared" si="18"/>
        <v>73</v>
      </c>
      <c r="B352" s="5" t="s">
        <v>0</v>
      </c>
      <c r="C352" s="6" t="s">
        <v>4785</v>
      </c>
      <c r="D352" s="6" t="s">
        <v>4786</v>
      </c>
      <c r="E352" s="6" t="s">
        <v>3</v>
      </c>
      <c r="F352" s="6" t="s">
        <v>95</v>
      </c>
      <c r="G352" s="6" t="s">
        <v>5</v>
      </c>
      <c r="H352" s="6" t="s">
        <v>4787</v>
      </c>
      <c r="I352" s="6" t="s">
        <v>7</v>
      </c>
      <c r="J352" s="6" t="s">
        <v>4788</v>
      </c>
      <c r="K352" s="6" t="s">
        <v>4789</v>
      </c>
      <c r="L352" s="6" t="s">
        <v>4790</v>
      </c>
      <c r="M352" s="6" t="s">
        <v>4791</v>
      </c>
      <c r="N352" s="6" t="s">
        <v>4792</v>
      </c>
      <c r="O352" s="7" t="s">
        <v>4793</v>
      </c>
      <c r="P352" s="6" t="s">
        <v>4794</v>
      </c>
      <c r="Q352" s="6" t="s">
        <v>4795</v>
      </c>
      <c r="R352" s="6" t="s">
        <v>4796</v>
      </c>
      <c r="S352" s="6" t="s">
        <v>4797</v>
      </c>
      <c r="T352" s="6" t="s">
        <v>4798</v>
      </c>
      <c r="U352" s="6" t="s">
        <v>4799</v>
      </c>
      <c r="V352" s="6" t="s">
        <v>66</v>
      </c>
      <c r="W352" s="6" t="s">
        <v>19</v>
      </c>
      <c r="X352" s="6" t="s">
        <v>4800</v>
      </c>
      <c r="Y352" s="6" t="s">
        <v>4801</v>
      </c>
      <c r="Z352" s="6">
        <f>977-9851064442</f>
        <v>-9851063465</v>
      </c>
      <c r="AA352" s="6" t="s">
        <v>4796</v>
      </c>
      <c r="AB352" s="6" t="s">
        <v>4802</v>
      </c>
      <c r="AC352" s="6" t="s">
        <v>4803</v>
      </c>
      <c r="AD352" s="6" t="s">
        <v>4787</v>
      </c>
      <c r="AE352" s="6" t="s">
        <v>4804</v>
      </c>
      <c r="AF352" s="6" t="s">
        <v>26</v>
      </c>
      <c r="AG352" s="6" t="s">
        <v>27</v>
      </c>
    </row>
    <row r="353" spans="1:33" s="57" customFormat="1">
      <c r="A353" s="13">
        <f t="shared" si="18"/>
        <v>74</v>
      </c>
      <c r="B353" s="14" t="s">
        <v>0</v>
      </c>
      <c r="C353" s="34" t="s">
        <v>1518</v>
      </c>
      <c r="D353" s="34" t="s">
        <v>1519</v>
      </c>
      <c r="E353" s="34" t="s">
        <v>3</v>
      </c>
      <c r="F353" s="34" t="s">
        <v>139</v>
      </c>
      <c r="G353" s="34" t="s">
        <v>5</v>
      </c>
      <c r="H353" s="34" t="s">
        <v>1520</v>
      </c>
      <c r="I353" s="34" t="s">
        <v>7</v>
      </c>
      <c r="J353" s="34" t="s">
        <v>448</v>
      </c>
      <c r="K353" s="34" t="s">
        <v>1521</v>
      </c>
      <c r="L353" s="34" t="s">
        <v>1522</v>
      </c>
      <c r="M353" s="34" t="s">
        <v>1523</v>
      </c>
      <c r="N353" s="34" t="s">
        <v>1524</v>
      </c>
      <c r="O353" s="35" t="s">
        <v>1525</v>
      </c>
      <c r="P353" s="34" t="s">
        <v>1526</v>
      </c>
      <c r="Q353" s="34" t="s">
        <v>1527</v>
      </c>
      <c r="R353" s="34" t="s">
        <v>1528</v>
      </c>
      <c r="S353" s="34" t="s">
        <v>1529</v>
      </c>
      <c r="T353" s="34" t="s">
        <v>1530</v>
      </c>
      <c r="U353" s="34" t="s">
        <v>1531</v>
      </c>
      <c r="V353" s="34" t="s">
        <v>66</v>
      </c>
      <c r="W353" s="34" t="s">
        <v>801</v>
      </c>
      <c r="X353" s="34" t="s">
        <v>1524</v>
      </c>
      <c r="Y353" s="34" t="s">
        <v>1526</v>
      </c>
      <c r="Z353" s="34">
        <v>912026684909</v>
      </c>
      <c r="AA353" s="34">
        <v>912026680738</v>
      </c>
      <c r="AB353" s="34" t="s">
        <v>1532</v>
      </c>
      <c r="AC353" s="34" t="s">
        <v>1533</v>
      </c>
      <c r="AD353" s="34" t="s">
        <v>1520</v>
      </c>
      <c r="AE353" s="34" t="s">
        <v>1534</v>
      </c>
      <c r="AF353" s="34" t="s">
        <v>26</v>
      </c>
      <c r="AG353" s="34" t="s">
        <v>27</v>
      </c>
    </row>
    <row r="354" spans="1:33" s="78" customFormat="1" ht="21">
      <c r="A354" s="130" t="s">
        <v>5946</v>
      </c>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1"/>
    </row>
    <row r="355" spans="1:33" s="57" customFormat="1" ht="30">
      <c r="A355" s="13">
        <v>1</v>
      </c>
      <c r="B355" s="9" t="s">
        <v>523</v>
      </c>
      <c r="C355" s="6" t="s">
        <v>656</v>
      </c>
      <c r="D355" s="6" t="s">
        <v>657</v>
      </c>
      <c r="E355" s="6" t="s">
        <v>526</v>
      </c>
      <c r="F355" s="6" t="s">
        <v>658</v>
      </c>
      <c r="G355" s="6" t="s">
        <v>5</v>
      </c>
      <c r="H355" s="6" t="s">
        <v>659</v>
      </c>
      <c r="I355" s="6" t="s">
        <v>7</v>
      </c>
      <c r="J355" s="6" t="s">
        <v>33</v>
      </c>
      <c r="K355" s="6" t="s">
        <v>660</v>
      </c>
      <c r="L355" s="6" t="s">
        <v>661</v>
      </c>
      <c r="M355" s="6" t="s">
        <v>662</v>
      </c>
      <c r="N355" s="6" t="s">
        <v>663</v>
      </c>
      <c r="O355" s="7" t="s">
        <v>664</v>
      </c>
      <c r="P355" s="6" t="s">
        <v>665</v>
      </c>
      <c r="Q355" s="6">
        <v>996312469053</v>
      </c>
      <c r="R355" s="6" t="s">
        <v>262</v>
      </c>
      <c r="S355" s="6" t="s">
        <v>666</v>
      </c>
      <c r="T355" s="6" t="s">
        <v>667</v>
      </c>
      <c r="U355" s="6" t="s">
        <v>668</v>
      </c>
      <c r="V355" s="6" t="s">
        <v>18</v>
      </c>
      <c r="W355" s="6" t="s">
        <v>19</v>
      </c>
      <c r="X355" s="6" t="s">
        <v>669</v>
      </c>
      <c r="Y355" s="6" t="s">
        <v>670</v>
      </c>
      <c r="Z355" s="6" t="s">
        <v>671</v>
      </c>
      <c r="AA355" s="6" t="s">
        <v>262</v>
      </c>
      <c r="AB355" s="6" t="s">
        <v>672</v>
      </c>
      <c r="AC355" s="6" t="s">
        <v>660</v>
      </c>
      <c r="AD355" s="6" t="s">
        <v>673</v>
      </c>
      <c r="AE355" s="6" t="s">
        <v>674</v>
      </c>
      <c r="AF355" s="6" t="s">
        <v>26</v>
      </c>
      <c r="AG355" s="6" t="s">
        <v>27</v>
      </c>
    </row>
    <row r="356" spans="1:33" s="57" customFormat="1" ht="30">
      <c r="A356" s="13">
        <f>1+A355</f>
        <v>2</v>
      </c>
      <c r="B356" s="9" t="s">
        <v>523</v>
      </c>
      <c r="C356" s="6" t="s">
        <v>4045</v>
      </c>
      <c r="D356" s="6" t="s">
        <v>4045</v>
      </c>
      <c r="E356" s="6" t="s">
        <v>3</v>
      </c>
      <c r="F356" s="6" t="s">
        <v>313</v>
      </c>
      <c r="G356" s="6" t="s">
        <v>117</v>
      </c>
      <c r="H356" s="6" t="s">
        <v>4046</v>
      </c>
      <c r="I356" s="6" t="s">
        <v>7</v>
      </c>
      <c r="J356" s="6" t="s">
        <v>33</v>
      </c>
      <c r="K356" s="6" t="s">
        <v>4047</v>
      </c>
      <c r="L356" s="6" t="s">
        <v>4048</v>
      </c>
      <c r="M356" s="6" t="s">
        <v>4049</v>
      </c>
      <c r="N356" s="6" t="s">
        <v>4050</v>
      </c>
      <c r="O356" s="7" t="s">
        <v>4051</v>
      </c>
      <c r="P356" s="6" t="s">
        <v>4052</v>
      </c>
      <c r="Q356" s="6">
        <v>94718573272</v>
      </c>
      <c r="R356" s="6">
        <v>94112828908</v>
      </c>
      <c r="S356" s="6" t="s">
        <v>4053</v>
      </c>
      <c r="T356" s="6" t="s">
        <v>4054</v>
      </c>
      <c r="U356" s="6" t="s">
        <v>4055</v>
      </c>
      <c r="V356" s="6" t="s">
        <v>18</v>
      </c>
      <c r="W356" s="6" t="s">
        <v>193</v>
      </c>
      <c r="X356" s="6" t="s">
        <v>4050</v>
      </c>
      <c r="Y356" s="6" t="s">
        <v>4052</v>
      </c>
      <c r="Z356" s="6">
        <v>94718573272</v>
      </c>
      <c r="AA356" s="6">
        <v>94718573272</v>
      </c>
      <c r="AB356" s="6" t="s">
        <v>4056</v>
      </c>
      <c r="AC356" s="6" t="s">
        <v>4047</v>
      </c>
      <c r="AD356" s="6" t="s">
        <v>4057</v>
      </c>
      <c r="AE356" s="6" t="s">
        <v>4058</v>
      </c>
      <c r="AF356" s="6" t="s">
        <v>26</v>
      </c>
      <c r="AG356" s="6" t="s">
        <v>27</v>
      </c>
    </row>
    <row r="357" spans="1:33" s="2" customFormat="1" ht="30">
      <c r="A357" s="13">
        <f t="shared" ref="A357:A396" si="19">1+A356</f>
        <v>3</v>
      </c>
      <c r="B357" s="9" t="s">
        <v>523</v>
      </c>
      <c r="C357" s="6" t="s">
        <v>6440</v>
      </c>
      <c r="D357" s="6" t="s">
        <v>6441</v>
      </c>
      <c r="E357" s="6" t="s">
        <v>51</v>
      </c>
      <c r="F357" s="6" t="s">
        <v>809</v>
      </c>
      <c r="G357" s="6" t="s">
        <v>117</v>
      </c>
      <c r="H357" s="6" t="s">
        <v>6442</v>
      </c>
      <c r="I357" s="6" t="s">
        <v>7</v>
      </c>
      <c r="J357" s="6" t="s">
        <v>6443</v>
      </c>
      <c r="K357" s="6" t="s">
        <v>6444</v>
      </c>
      <c r="L357" s="6" t="s">
        <v>6445</v>
      </c>
      <c r="M357" s="6" t="s">
        <v>6446</v>
      </c>
      <c r="N357" s="6" t="s">
        <v>6447</v>
      </c>
      <c r="O357" s="7" t="s">
        <v>6448</v>
      </c>
      <c r="P357" s="6" t="s">
        <v>6449</v>
      </c>
      <c r="Q357" s="6" t="s">
        <v>6450</v>
      </c>
      <c r="R357" s="6" t="s">
        <v>6450</v>
      </c>
      <c r="S357" s="6" t="s">
        <v>6451</v>
      </c>
      <c r="T357" s="6" t="s">
        <v>6452</v>
      </c>
      <c r="U357" s="6" t="s">
        <v>6453</v>
      </c>
      <c r="V357" s="6" t="s">
        <v>66</v>
      </c>
      <c r="W357" s="6" t="s">
        <v>193</v>
      </c>
      <c r="X357" s="6" t="s">
        <v>6447</v>
      </c>
      <c r="Y357" s="6" t="s">
        <v>6449</v>
      </c>
      <c r="Z357" s="6" t="s">
        <v>6450</v>
      </c>
      <c r="AA357" s="6" t="s">
        <v>6450</v>
      </c>
      <c r="AB357" s="6" t="s">
        <v>6454</v>
      </c>
      <c r="AC357" s="6" t="s">
        <v>6455</v>
      </c>
      <c r="AD357" s="6" t="s">
        <v>6456</v>
      </c>
      <c r="AE357" s="6" t="s">
        <v>6457</v>
      </c>
      <c r="AF357" s="6" t="s">
        <v>26</v>
      </c>
      <c r="AG357" s="6" t="s">
        <v>27</v>
      </c>
    </row>
    <row r="358" spans="1:33" s="57" customFormat="1" ht="30">
      <c r="A358" s="13">
        <f t="shared" si="19"/>
        <v>4</v>
      </c>
      <c r="B358" s="9" t="s">
        <v>523</v>
      </c>
      <c r="C358" s="6" t="s">
        <v>1301</v>
      </c>
      <c r="D358" s="6" t="s">
        <v>1302</v>
      </c>
      <c r="E358" s="6" t="s">
        <v>3</v>
      </c>
      <c r="F358" s="6" t="s">
        <v>527</v>
      </c>
      <c r="G358" s="6" t="s">
        <v>5</v>
      </c>
      <c r="H358" s="6" t="s">
        <v>1303</v>
      </c>
      <c r="I358" s="6" t="s">
        <v>7</v>
      </c>
      <c r="J358" s="6" t="s">
        <v>33</v>
      </c>
      <c r="K358" s="6" t="s">
        <v>1304</v>
      </c>
      <c r="L358" s="6" t="s">
        <v>1305</v>
      </c>
      <c r="M358" s="6" t="s">
        <v>1306</v>
      </c>
      <c r="N358" s="6" t="s">
        <v>1307</v>
      </c>
      <c r="O358" s="7" t="s">
        <v>1308</v>
      </c>
      <c r="P358" s="6" t="s">
        <v>1309</v>
      </c>
      <c r="Q358" s="6">
        <v>93708198287</v>
      </c>
      <c r="R358" s="6" t="s">
        <v>1012</v>
      </c>
      <c r="S358" s="6" t="s">
        <v>1310</v>
      </c>
      <c r="T358" s="6" t="s">
        <v>1310</v>
      </c>
      <c r="U358" s="6" t="s">
        <v>1311</v>
      </c>
      <c r="V358" s="6" t="s">
        <v>18</v>
      </c>
      <c r="W358" s="6" t="s">
        <v>193</v>
      </c>
      <c r="X358" s="6" t="s">
        <v>1312</v>
      </c>
      <c r="Y358" s="6" t="s">
        <v>1313</v>
      </c>
      <c r="Z358" s="6">
        <v>93708198287</v>
      </c>
      <c r="AA358" s="6" t="s">
        <v>1012</v>
      </c>
      <c r="AB358" s="6" t="s">
        <v>1314</v>
      </c>
      <c r="AC358" s="6" t="s">
        <v>1315</v>
      </c>
      <c r="AD358" s="6" t="s">
        <v>1316</v>
      </c>
      <c r="AE358" s="6" t="s">
        <v>1317</v>
      </c>
      <c r="AF358" s="6" t="s">
        <v>26</v>
      </c>
      <c r="AG358" s="6" t="s">
        <v>27</v>
      </c>
    </row>
    <row r="359" spans="1:33" s="57" customFormat="1" ht="30">
      <c r="A359" s="13">
        <f t="shared" si="19"/>
        <v>5</v>
      </c>
      <c r="B359" s="9" t="s">
        <v>523</v>
      </c>
      <c r="C359" s="6" t="s">
        <v>4973</v>
      </c>
      <c r="D359" s="6" t="s">
        <v>4974</v>
      </c>
      <c r="E359" s="6" t="s">
        <v>1590</v>
      </c>
      <c r="F359" s="6" t="s">
        <v>2945</v>
      </c>
      <c r="G359" s="6" t="s">
        <v>244</v>
      </c>
      <c r="H359" s="6" t="s">
        <v>4975</v>
      </c>
      <c r="I359" s="6" t="s">
        <v>246</v>
      </c>
      <c r="J359" s="6" t="s">
        <v>33</v>
      </c>
      <c r="K359" s="6" t="s">
        <v>4976</v>
      </c>
      <c r="L359" s="6" t="s">
        <v>4977</v>
      </c>
      <c r="M359" s="6" t="s">
        <v>4978</v>
      </c>
      <c r="N359" s="6" t="s">
        <v>4979</v>
      </c>
      <c r="O359" s="7" t="s">
        <v>4980</v>
      </c>
      <c r="P359" s="6" t="s">
        <v>4981</v>
      </c>
      <c r="Q359" s="6" t="s">
        <v>4982</v>
      </c>
      <c r="R359" s="6" t="s">
        <v>2825</v>
      </c>
      <c r="S359" s="6" t="s">
        <v>4983</v>
      </c>
      <c r="T359" s="6" t="s">
        <v>4984</v>
      </c>
      <c r="U359" s="6" t="s">
        <v>4985</v>
      </c>
      <c r="V359" s="6" t="s">
        <v>18</v>
      </c>
      <c r="W359" s="6" t="s">
        <v>19</v>
      </c>
      <c r="X359" s="6" t="s">
        <v>4986</v>
      </c>
      <c r="Y359" s="6" t="s">
        <v>4987</v>
      </c>
      <c r="Z359" s="6">
        <f>852-95889491</f>
        <v>-95888639</v>
      </c>
      <c r="AA359" s="6" t="s">
        <v>205</v>
      </c>
      <c r="AB359" s="6" t="s">
        <v>4988</v>
      </c>
      <c r="AC359" s="6" t="s">
        <v>4989</v>
      </c>
      <c r="AD359" s="6" t="s">
        <v>4990</v>
      </c>
      <c r="AE359" s="6" t="s">
        <v>4991</v>
      </c>
      <c r="AF359" s="6" t="s">
        <v>135</v>
      </c>
      <c r="AG359" s="6" t="s">
        <v>27</v>
      </c>
    </row>
    <row r="360" spans="1:33" s="57" customFormat="1" ht="30">
      <c r="A360" s="13">
        <f t="shared" si="19"/>
        <v>6</v>
      </c>
      <c r="B360" s="9" t="s">
        <v>523</v>
      </c>
      <c r="C360" s="6" t="s">
        <v>3728</v>
      </c>
      <c r="D360" s="6" t="s">
        <v>3729</v>
      </c>
      <c r="E360" s="6" t="s">
        <v>51</v>
      </c>
      <c r="F360" s="6" t="s">
        <v>4</v>
      </c>
      <c r="G360" s="6" t="s">
        <v>5</v>
      </c>
      <c r="H360" s="6" t="s">
        <v>3730</v>
      </c>
      <c r="I360" s="6" t="s">
        <v>7</v>
      </c>
      <c r="J360" s="6" t="s">
        <v>33</v>
      </c>
      <c r="K360" s="6" t="s">
        <v>336</v>
      </c>
      <c r="L360" s="6" t="s">
        <v>3731</v>
      </c>
      <c r="M360" s="6" t="s">
        <v>3732</v>
      </c>
      <c r="N360" s="6" t="s">
        <v>3733</v>
      </c>
      <c r="O360" s="7" t="s">
        <v>3734</v>
      </c>
      <c r="P360" s="6" t="s">
        <v>3735</v>
      </c>
      <c r="Q360" s="6">
        <v>8801976535340</v>
      </c>
      <c r="R360" s="6" t="s">
        <v>262</v>
      </c>
      <c r="S360" s="6" t="s">
        <v>3736</v>
      </c>
      <c r="T360" s="6" t="s">
        <v>3737</v>
      </c>
      <c r="U360" s="6" t="s">
        <v>3738</v>
      </c>
      <c r="V360" s="6" t="s">
        <v>18</v>
      </c>
      <c r="W360" s="6" t="s">
        <v>19</v>
      </c>
      <c r="X360" s="6" t="s">
        <v>3739</v>
      </c>
      <c r="Y360" s="6" t="s">
        <v>3740</v>
      </c>
      <c r="Z360" s="6">
        <v>8801976535340</v>
      </c>
      <c r="AA360" s="6" t="s">
        <v>262</v>
      </c>
      <c r="AB360" s="6" t="s">
        <v>3741</v>
      </c>
      <c r="AC360" s="6" t="s">
        <v>262</v>
      </c>
      <c r="AD360" s="6" t="s">
        <v>3742</v>
      </c>
      <c r="AE360" s="6" t="s">
        <v>3743</v>
      </c>
      <c r="AF360" s="6" t="s">
        <v>26</v>
      </c>
      <c r="AG360" s="6" t="s">
        <v>27</v>
      </c>
    </row>
    <row r="361" spans="1:33" s="57" customFormat="1" ht="30">
      <c r="A361" s="13">
        <f t="shared" si="19"/>
        <v>7</v>
      </c>
      <c r="B361" s="9" t="s">
        <v>523</v>
      </c>
      <c r="C361" s="6" t="s">
        <v>3281</v>
      </c>
      <c r="D361" s="6" t="s">
        <v>3282</v>
      </c>
      <c r="E361" s="6" t="s">
        <v>1590</v>
      </c>
      <c r="F361" s="6" t="s">
        <v>1651</v>
      </c>
      <c r="G361" s="6" t="s">
        <v>5</v>
      </c>
      <c r="H361" s="6" t="s">
        <v>3283</v>
      </c>
      <c r="I361" s="6" t="s">
        <v>7</v>
      </c>
      <c r="J361" s="6" t="s">
        <v>33</v>
      </c>
      <c r="K361" s="6" t="s">
        <v>3284</v>
      </c>
      <c r="L361" s="6" t="s">
        <v>3285</v>
      </c>
      <c r="M361" s="6" t="s">
        <v>3286</v>
      </c>
      <c r="N361" s="6" t="s">
        <v>3287</v>
      </c>
      <c r="O361" s="7" t="s">
        <v>3288</v>
      </c>
      <c r="P361" s="6" t="s">
        <v>3289</v>
      </c>
      <c r="Q361" s="6">
        <v>622131901268</v>
      </c>
      <c r="R361" s="6">
        <v>622131900502</v>
      </c>
      <c r="S361" s="6" t="s">
        <v>3290</v>
      </c>
      <c r="T361" s="6" t="s">
        <v>3291</v>
      </c>
      <c r="U361" s="6" t="s">
        <v>3292</v>
      </c>
      <c r="V361" s="6" t="s">
        <v>18</v>
      </c>
      <c r="W361" s="6" t="s">
        <v>193</v>
      </c>
      <c r="X361" s="6" t="s">
        <v>3293</v>
      </c>
      <c r="Y361" s="6" t="s">
        <v>3294</v>
      </c>
      <c r="Z361" s="6">
        <v>87878972602</v>
      </c>
      <c r="AA361" s="6">
        <v>622131900502</v>
      </c>
      <c r="AB361" s="6" t="s">
        <v>3295</v>
      </c>
      <c r="AC361" s="6" t="s">
        <v>3296</v>
      </c>
      <c r="AD361" s="6" t="s">
        <v>3297</v>
      </c>
      <c r="AE361" s="6" t="s">
        <v>3298</v>
      </c>
      <c r="AF361" s="6" t="s">
        <v>135</v>
      </c>
      <c r="AG361" s="6" t="s">
        <v>27</v>
      </c>
    </row>
    <row r="362" spans="1:33" s="57" customFormat="1" ht="30">
      <c r="A362" s="13">
        <f t="shared" si="19"/>
        <v>8</v>
      </c>
      <c r="B362" s="9" t="s">
        <v>523</v>
      </c>
      <c r="C362" s="6" t="s">
        <v>4150</v>
      </c>
      <c r="D362" s="6" t="s">
        <v>4151</v>
      </c>
      <c r="E362" s="6" t="s">
        <v>3</v>
      </c>
      <c r="F362" s="6" t="s">
        <v>139</v>
      </c>
      <c r="G362" s="6" t="s">
        <v>283</v>
      </c>
      <c r="H362" s="6" t="s">
        <v>4152</v>
      </c>
      <c r="I362" s="6" t="s">
        <v>715</v>
      </c>
      <c r="J362" s="6" t="s">
        <v>4153</v>
      </c>
      <c r="K362" s="6" t="s">
        <v>4154</v>
      </c>
      <c r="L362" s="6" t="s">
        <v>4155</v>
      </c>
      <c r="M362" s="6" t="s">
        <v>4156</v>
      </c>
      <c r="N362" s="6" t="s">
        <v>4157</v>
      </c>
      <c r="O362" s="7" t="s">
        <v>4158</v>
      </c>
      <c r="P362" s="6" t="s">
        <v>4159</v>
      </c>
      <c r="Q362" s="6">
        <f>91-98390-73355</f>
        <v>-171654</v>
      </c>
      <c r="R362" s="6">
        <f>91-(0)-522-2358230</f>
        <v>-2358661</v>
      </c>
      <c r="S362" s="6" t="s">
        <v>4160</v>
      </c>
      <c r="T362" s="6" t="s">
        <v>4161</v>
      </c>
      <c r="U362" s="6" t="s">
        <v>4162</v>
      </c>
      <c r="V362" s="6" t="s">
        <v>18</v>
      </c>
      <c r="W362" s="6" t="s">
        <v>19</v>
      </c>
      <c r="X362" s="6" t="s">
        <v>4163</v>
      </c>
      <c r="Y362" s="6" t="s">
        <v>4159</v>
      </c>
      <c r="Z362" s="6">
        <f>91-98390-73355</f>
        <v>-171654</v>
      </c>
      <c r="AA362" s="6">
        <f>91-(0)-522-2358230</f>
        <v>-2358661</v>
      </c>
      <c r="AB362" s="6" t="s">
        <v>4164</v>
      </c>
      <c r="AC362" s="6" t="s">
        <v>4165</v>
      </c>
      <c r="AD362" s="6" t="s">
        <v>4166</v>
      </c>
      <c r="AE362" s="6" t="s">
        <v>4167</v>
      </c>
      <c r="AF362" s="6" t="s">
        <v>135</v>
      </c>
      <c r="AG362" s="6" t="s">
        <v>27</v>
      </c>
    </row>
    <row r="363" spans="1:33" s="57" customFormat="1" ht="30">
      <c r="A363" s="13">
        <f t="shared" si="19"/>
        <v>9</v>
      </c>
      <c r="B363" s="26" t="s">
        <v>523</v>
      </c>
      <c r="C363" s="44" t="s">
        <v>2759</v>
      </c>
      <c r="D363" s="44" t="s">
        <v>4132</v>
      </c>
      <c r="E363" s="44" t="s">
        <v>51</v>
      </c>
      <c r="F363" s="44" t="s">
        <v>313</v>
      </c>
      <c r="G363" s="44" t="s">
        <v>283</v>
      </c>
      <c r="H363" s="44" t="s">
        <v>4133</v>
      </c>
      <c r="I363" s="44" t="s">
        <v>266</v>
      </c>
      <c r="J363" s="44" t="s">
        <v>448</v>
      </c>
      <c r="K363" s="44" t="s">
        <v>4134</v>
      </c>
      <c r="L363" s="44" t="s">
        <v>4135</v>
      </c>
      <c r="M363" s="44" t="s">
        <v>4136</v>
      </c>
      <c r="N363" s="44" t="s">
        <v>4137</v>
      </c>
      <c r="O363" s="35" t="s">
        <v>4138</v>
      </c>
      <c r="P363" s="44" t="s">
        <v>4139</v>
      </c>
      <c r="Q363" s="44" t="s">
        <v>4140</v>
      </c>
      <c r="R363" s="44">
        <v>442079300827</v>
      </c>
      <c r="S363" s="44" t="s">
        <v>4141</v>
      </c>
      <c r="T363" s="44" t="s">
        <v>4142</v>
      </c>
      <c r="U363" s="44" t="s">
        <v>4143</v>
      </c>
      <c r="V363" s="44" t="s">
        <v>66</v>
      </c>
      <c r="W363" s="44" t="s">
        <v>193</v>
      </c>
      <c r="X363" s="44" t="s">
        <v>4144</v>
      </c>
      <c r="Y363" s="44" t="s">
        <v>4145</v>
      </c>
      <c r="Z363" s="44">
        <v>94775925115</v>
      </c>
      <c r="AA363" s="44">
        <v>442079300827</v>
      </c>
      <c r="AB363" s="44" t="s">
        <v>4146</v>
      </c>
      <c r="AC363" s="44" t="s">
        <v>4147</v>
      </c>
      <c r="AD363" s="44" t="s">
        <v>4148</v>
      </c>
      <c r="AE363" s="44" t="s">
        <v>4149</v>
      </c>
      <c r="AF363" s="44" t="s">
        <v>135</v>
      </c>
      <c r="AG363" s="44" t="s">
        <v>27</v>
      </c>
    </row>
    <row r="364" spans="1:33" s="57" customFormat="1" ht="30">
      <c r="A364" s="13">
        <f t="shared" si="19"/>
        <v>10</v>
      </c>
      <c r="B364" s="9" t="s">
        <v>523</v>
      </c>
      <c r="C364" s="6" t="s">
        <v>524</v>
      </c>
      <c r="D364" s="6" t="s">
        <v>525</v>
      </c>
      <c r="E364" s="6" t="s">
        <v>3</v>
      </c>
      <c r="F364" s="6" t="s">
        <v>527</v>
      </c>
      <c r="G364" s="6" t="s">
        <v>117</v>
      </c>
      <c r="H364" s="6" t="s">
        <v>528</v>
      </c>
      <c r="I364" s="6" t="s">
        <v>7</v>
      </c>
      <c r="J364" s="6" t="s">
        <v>33</v>
      </c>
      <c r="K364" s="6" t="s">
        <v>123</v>
      </c>
      <c r="L364" s="6" t="s">
        <v>529</v>
      </c>
      <c r="M364" s="6" t="s">
        <v>530</v>
      </c>
      <c r="N364" s="6" t="s">
        <v>531</v>
      </c>
      <c r="O364" s="7" t="s">
        <v>532</v>
      </c>
      <c r="P364" s="6" t="s">
        <v>533</v>
      </c>
      <c r="Q364" s="6" t="s">
        <v>534</v>
      </c>
      <c r="R364" s="6" t="s">
        <v>534</v>
      </c>
      <c r="S364" s="6" t="s">
        <v>535</v>
      </c>
      <c r="T364" s="6" t="s">
        <v>536</v>
      </c>
      <c r="U364" s="6" t="s">
        <v>537</v>
      </c>
      <c r="V364" s="6" t="s">
        <v>18</v>
      </c>
      <c r="W364" s="6" t="s">
        <v>19</v>
      </c>
      <c r="X364" s="6" t="s">
        <v>531</v>
      </c>
      <c r="Y364" s="6" t="s">
        <v>538</v>
      </c>
      <c r="Z364" s="6" t="s">
        <v>539</v>
      </c>
      <c r="AA364" s="6" t="s">
        <v>534</v>
      </c>
      <c r="AB364" s="6" t="s">
        <v>540</v>
      </c>
      <c r="AC364" s="6" t="s">
        <v>541</v>
      </c>
      <c r="AD364" s="6" t="s">
        <v>542</v>
      </c>
      <c r="AE364" s="6" t="s">
        <v>543</v>
      </c>
      <c r="AF364" s="6" t="s">
        <v>26</v>
      </c>
      <c r="AG364" s="6" t="s">
        <v>27</v>
      </c>
    </row>
    <row r="365" spans="1:33" s="57" customFormat="1" ht="30">
      <c r="A365" s="13">
        <f t="shared" si="19"/>
        <v>11</v>
      </c>
      <c r="B365" s="9" t="s">
        <v>523</v>
      </c>
      <c r="C365" s="6" t="s">
        <v>2503</v>
      </c>
      <c r="D365" s="6" t="s">
        <v>2503</v>
      </c>
      <c r="E365" s="6" t="s">
        <v>3</v>
      </c>
      <c r="F365" s="6" t="s">
        <v>313</v>
      </c>
      <c r="G365" s="6" t="s">
        <v>117</v>
      </c>
      <c r="H365" s="6" t="s">
        <v>2505</v>
      </c>
      <c r="I365" s="6" t="s">
        <v>715</v>
      </c>
      <c r="J365" s="6" t="s">
        <v>2506</v>
      </c>
      <c r="K365" s="6" t="s">
        <v>4261</v>
      </c>
      <c r="L365" s="6" t="s">
        <v>4262</v>
      </c>
      <c r="M365" s="6" t="s">
        <v>4263</v>
      </c>
      <c r="N365" s="6" t="s">
        <v>2507</v>
      </c>
      <c r="O365" s="7" t="s">
        <v>2508</v>
      </c>
      <c r="P365" s="6" t="s">
        <v>2509</v>
      </c>
      <c r="Q365" s="6">
        <v>94112841696</v>
      </c>
      <c r="R365" s="6">
        <v>94112786527</v>
      </c>
      <c r="S365" s="6" t="s">
        <v>2504</v>
      </c>
      <c r="T365" s="6" t="s">
        <v>4264</v>
      </c>
      <c r="U365" s="6" t="s">
        <v>2510</v>
      </c>
      <c r="V365" s="6" t="s">
        <v>18</v>
      </c>
      <c r="W365" s="6" t="s">
        <v>19</v>
      </c>
      <c r="X365" s="6" t="s">
        <v>2507</v>
      </c>
      <c r="Y365" s="6" t="s">
        <v>2509</v>
      </c>
      <c r="Z365" s="6">
        <v>94776761788</v>
      </c>
      <c r="AA365" s="6">
        <v>94112786257</v>
      </c>
      <c r="AB365" s="6" t="s">
        <v>4265</v>
      </c>
      <c r="AC365" s="6" t="s">
        <v>4266</v>
      </c>
      <c r="AD365" s="6" t="s">
        <v>4267</v>
      </c>
      <c r="AE365" s="6" t="s">
        <v>4268</v>
      </c>
      <c r="AF365" s="6" t="s">
        <v>26</v>
      </c>
      <c r="AG365" s="6" t="s">
        <v>27</v>
      </c>
    </row>
    <row r="366" spans="1:33" s="57" customFormat="1" ht="30">
      <c r="A366" s="13">
        <f t="shared" si="19"/>
        <v>12</v>
      </c>
      <c r="B366" s="9" t="s">
        <v>523</v>
      </c>
      <c r="C366" s="6" t="s">
        <v>4683</v>
      </c>
      <c r="D366" s="6" t="s">
        <v>4684</v>
      </c>
      <c r="E366" s="6" t="s">
        <v>867</v>
      </c>
      <c r="F366" s="6" t="s">
        <v>4685</v>
      </c>
      <c r="G366" s="6" t="s">
        <v>117</v>
      </c>
      <c r="H366" s="6" t="s">
        <v>4686</v>
      </c>
      <c r="I366" s="6" t="s">
        <v>7</v>
      </c>
      <c r="J366" s="6" t="s">
        <v>33</v>
      </c>
      <c r="K366" s="6" t="s">
        <v>4687</v>
      </c>
      <c r="L366" s="6" t="s">
        <v>4688</v>
      </c>
      <c r="M366" s="6" t="s">
        <v>4689</v>
      </c>
      <c r="N366" s="6" t="s">
        <v>4690</v>
      </c>
      <c r="O366" s="7" t="s">
        <v>4691</v>
      </c>
      <c r="P366" s="6" t="s">
        <v>4692</v>
      </c>
      <c r="Q366" s="6" t="s">
        <v>4693</v>
      </c>
      <c r="R366" s="6" t="s">
        <v>4694</v>
      </c>
      <c r="S366" s="6" t="s">
        <v>4695</v>
      </c>
      <c r="T366" s="6" t="s">
        <v>4696</v>
      </c>
      <c r="U366" s="6" t="s">
        <v>4697</v>
      </c>
      <c r="V366" s="6" t="s">
        <v>66</v>
      </c>
      <c r="W366" s="6" t="s">
        <v>193</v>
      </c>
      <c r="X366" s="6" t="s">
        <v>4698</v>
      </c>
      <c r="Y366" s="6" t="s">
        <v>4692</v>
      </c>
      <c r="Z366" s="6" t="s">
        <v>4699</v>
      </c>
      <c r="AA366" s="6" t="s">
        <v>4694</v>
      </c>
      <c r="AB366" s="6" t="s">
        <v>4700</v>
      </c>
      <c r="AC366" s="6" t="s">
        <v>4701</v>
      </c>
      <c r="AD366" s="6" t="s">
        <v>4702</v>
      </c>
      <c r="AE366" s="6" t="s">
        <v>4703</v>
      </c>
      <c r="AF366" s="6" t="s">
        <v>135</v>
      </c>
      <c r="AG366" s="6" t="s">
        <v>27</v>
      </c>
    </row>
    <row r="367" spans="1:33" s="57" customFormat="1" ht="30">
      <c r="A367" s="13">
        <v>13</v>
      </c>
      <c r="B367" s="9" t="s">
        <v>523</v>
      </c>
      <c r="C367" s="6" t="s">
        <v>1009</v>
      </c>
      <c r="D367" s="6" t="s">
        <v>1010</v>
      </c>
      <c r="E367" s="6" t="s">
        <v>526</v>
      </c>
      <c r="F367" s="6" t="s">
        <v>527</v>
      </c>
      <c r="G367" s="6" t="s">
        <v>5</v>
      </c>
      <c r="H367" s="6" t="s">
        <v>1011</v>
      </c>
      <c r="I367" s="6" t="s">
        <v>7</v>
      </c>
      <c r="J367" s="6" t="s">
        <v>8</v>
      </c>
      <c r="K367" s="6" t="s">
        <v>1012</v>
      </c>
      <c r="L367" s="6" t="s">
        <v>1013</v>
      </c>
      <c r="M367" s="6" t="s">
        <v>1014</v>
      </c>
      <c r="N367" s="6" t="s">
        <v>1015</v>
      </c>
      <c r="O367" s="7" t="s">
        <v>1016</v>
      </c>
      <c r="P367" s="6" t="s">
        <v>1017</v>
      </c>
      <c r="Q367" s="6">
        <v>93700303054</v>
      </c>
      <c r="R367" s="6">
        <v>93700303054</v>
      </c>
      <c r="S367" s="6" t="s">
        <v>1018</v>
      </c>
      <c r="T367" s="6" t="s">
        <v>1019</v>
      </c>
      <c r="U367" s="6" t="s">
        <v>1020</v>
      </c>
      <c r="V367" s="6" t="s">
        <v>18</v>
      </c>
      <c r="W367" s="6" t="s">
        <v>193</v>
      </c>
      <c r="X367" s="6" t="s">
        <v>1021</v>
      </c>
      <c r="Y367" s="6" t="s">
        <v>1017</v>
      </c>
      <c r="Z367" s="6">
        <v>93700303054</v>
      </c>
      <c r="AA367" s="6">
        <v>93700303054</v>
      </c>
      <c r="AB367" s="6" t="s">
        <v>1022</v>
      </c>
      <c r="AC367" s="6" t="s">
        <v>1023</v>
      </c>
      <c r="AD367" s="6" t="s">
        <v>1024</v>
      </c>
      <c r="AE367" s="6" t="s">
        <v>1025</v>
      </c>
      <c r="AF367" s="6" t="s">
        <v>135</v>
      </c>
      <c r="AG367" s="6" t="s">
        <v>27</v>
      </c>
    </row>
    <row r="368" spans="1:33" s="57" customFormat="1" ht="30">
      <c r="A368" s="13">
        <f t="shared" si="19"/>
        <v>14</v>
      </c>
      <c r="B368" s="9" t="s">
        <v>523</v>
      </c>
      <c r="C368" s="6" t="s">
        <v>3214</v>
      </c>
      <c r="D368" s="6" t="s">
        <v>3215</v>
      </c>
      <c r="E368" s="6" t="s">
        <v>3</v>
      </c>
      <c r="F368" s="6" t="s">
        <v>139</v>
      </c>
      <c r="G368" s="6" t="s">
        <v>117</v>
      </c>
      <c r="H368" s="6" t="s">
        <v>3216</v>
      </c>
      <c r="I368" s="6" t="s">
        <v>7</v>
      </c>
      <c r="J368" s="6" t="s">
        <v>448</v>
      </c>
      <c r="K368" s="6" t="s">
        <v>3217</v>
      </c>
      <c r="L368" s="6" t="s">
        <v>3218</v>
      </c>
      <c r="M368" s="6" t="s">
        <v>3219</v>
      </c>
      <c r="N368" s="6" t="s">
        <v>3220</v>
      </c>
      <c r="O368" s="7" t="s">
        <v>3221</v>
      </c>
      <c r="P368" s="6" t="s">
        <v>3222</v>
      </c>
      <c r="Q368" s="6">
        <v>919923700342</v>
      </c>
      <c r="R368" s="6">
        <v>919923700342</v>
      </c>
      <c r="S368" s="6" t="s">
        <v>3223</v>
      </c>
      <c r="T368" s="6" t="s">
        <v>3224</v>
      </c>
      <c r="U368" s="6" t="s">
        <v>3225</v>
      </c>
      <c r="V368" s="6" t="s">
        <v>18</v>
      </c>
      <c r="W368" s="6" t="s">
        <v>19</v>
      </c>
      <c r="X368" s="6" t="s">
        <v>3220</v>
      </c>
      <c r="Y368" s="6" t="s">
        <v>3226</v>
      </c>
      <c r="Z368" s="6">
        <v>919923700342</v>
      </c>
      <c r="AA368" s="6">
        <v>919923700342</v>
      </c>
      <c r="AB368" s="6" t="s">
        <v>3227</v>
      </c>
      <c r="AC368" s="6" t="s">
        <v>3228</v>
      </c>
      <c r="AD368" s="6" t="s">
        <v>3229</v>
      </c>
      <c r="AE368" s="6" t="s">
        <v>3230</v>
      </c>
      <c r="AF368" s="6" t="s">
        <v>26</v>
      </c>
      <c r="AG368" s="6" t="s">
        <v>27</v>
      </c>
    </row>
    <row r="369" spans="1:34" s="57" customFormat="1" ht="30">
      <c r="A369" s="13">
        <f t="shared" si="19"/>
        <v>15</v>
      </c>
      <c r="B369" s="9" t="s">
        <v>523</v>
      </c>
      <c r="C369" s="6" t="s">
        <v>4344</v>
      </c>
      <c r="D369" s="6" t="s">
        <v>4345</v>
      </c>
      <c r="E369" s="6" t="s">
        <v>3</v>
      </c>
      <c r="F369" s="6" t="s">
        <v>313</v>
      </c>
      <c r="G369" s="6" t="s">
        <v>283</v>
      </c>
      <c r="H369" s="6" t="s">
        <v>4346</v>
      </c>
      <c r="I369" s="6" t="s">
        <v>7</v>
      </c>
      <c r="J369" s="6" t="s">
        <v>33</v>
      </c>
      <c r="K369" s="6" t="s">
        <v>4347</v>
      </c>
      <c r="L369" s="6" t="s">
        <v>4348</v>
      </c>
      <c r="M369" s="6" t="s">
        <v>4349</v>
      </c>
      <c r="N369" s="6" t="s">
        <v>4350</v>
      </c>
      <c r="O369" s="7" t="s">
        <v>4351</v>
      </c>
      <c r="P369" s="6" t="s">
        <v>4352</v>
      </c>
      <c r="Q369" s="6">
        <v>94775108288</v>
      </c>
      <c r="R369" s="6" t="s">
        <v>421</v>
      </c>
      <c r="S369" s="6" t="s">
        <v>4353</v>
      </c>
      <c r="T369" s="6" t="s">
        <v>4354</v>
      </c>
      <c r="U369" s="6" t="s">
        <v>4355</v>
      </c>
      <c r="V369" s="6" t="s">
        <v>18</v>
      </c>
      <c r="W369" s="6" t="s">
        <v>193</v>
      </c>
      <c r="X369" s="6" t="s">
        <v>4356</v>
      </c>
      <c r="Y369" s="6" t="s">
        <v>4357</v>
      </c>
      <c r="Z369" s="6">
        <v>94775108288</v>
      </c>
      <c r="AA369" s="6" t="s">
        <v>421</v>
      </c>
      <c r="AB369" s="6" t="s">
        <v>4358</v>
      </c>
      <c r="AC369" s="6" t="s">
        <v>4359</v>
      </c>
      <c r="AD369" s="6" t="s">
        <v>4360</v>
      </c>
      <c r="AE369" s="6" t="s">
        <v>4361</v>
      </c>
      <c r="AF369" s="6" t="s">
        <v>26</v>
      </c>
      <c r="AG369" s="6" t="s">
        <v>27</v>
      </c>
    </row>
    <row r="370" spans="1:34" s="57" customFormat="1" ht="30">
      <c r="A370" s="13">
        <f t="shared" si="19"/>
        <v>16</v>
      </c>
      <c r="B370" s="9" t="s">
        <v>523</v>
      </c>
      <c r="C370" s="6" t="s">
        <v>5717</v>
      </c>
      <c r="D370" s="6" t="s">
        <v>5718</v>
      </c>
      <c r="E370" s="6" t="s">
        <v>51</v>
      </c>
      <c r="F370" s="6" t="s">
        <v>52</v>
      </c>
      <c r="G370" s="6" t="s">
        <v>244</v>
      </c>
      <c r="H370" s="6" t="s">
        <v>5719</v>
      </c>
      <c r="I370" s="6" t="s">
        <v>266</v>
      </c>
      <c r="J370" s="6" t="s">
        <v>5720</v>
      </c>
      <c r="K370" s="6" t="s">
        <v>5721</v>
      </c>
      <c r="L370" s="6" t="s">
        <v>5722</v>
      </c>
      <c r="M370" s="6" t="s">
        <v>5723</v>
      </c>
      <c r="N370" s="6" t="s">
        <v>5724</v>
      </c>
      <c r="O370" s="7" t="s">
        <v>5725</v>
      </c>
      <c r="P370" s="6" t="s">
        <v>5726</v>
      </c>
      <c r="Q370" s="6">
        <f>66-38-235-38</f>
        <v>-245</v>
      </c>
      <c r="R370" s="6">
        <f>66-38-235-37</f>
        <v>-244</v>
      </c>
      <c r="S370" s="6" t="s">
        <v>5722</v>
      </c>
      <c r="T370" s="6" t="s">
        <v>5727</v>
      </c>
      <c r="U370" s="6" t="s">
        <v>5728</v>
      </c>
      <c r="V370" s="6" t="s">
        <v>18</v>
      </c>
      <c r="W370" s="6" t="s">
        <v>19</v>
      </c>
      <c r="X370" s="6" t="s">
        <v>5724</v>
      </c>
      <c r="Y370" s="6" t="s">
        <v>5729</v>
      </c>
      <c r="Z370" s="6">
        <v>823237770</v>
      </c>
      <c r="AA370" s="6">
        <f>66-38-235-37</f>
        <v>-244</v>
      </c>
      <c r="AB370" s="6" t="s">
        <v>5730</v>
      </c>
      <c r="AC370" s="6" t="s">
        <v>5731</v>
      </c>
      <c r="AD370" s="6" t="s">
        <v>5732</v>
      </c>
      <c r="AE370" s="6" t="s">
        <v>310</v>
      </c>
      <c r="AF370" s="6" t="s">
        <v>135</v>
      </c>
      <c r="AG370" s="6" t="s">
        <v>27</v>
      </c>
    </row>
    <row r="371" spans="1:34" s="57" customFormat="1" ht="30">
      <c r="A371" s="13">
        <f t="shared" si="19"/>
        <v>17</v>
      </c>
      <c r="B371" s="9" t="s">
        <v>523</v>
      </c>
      <c r="C371" s="6" t="s">
        <v>1111</v>
      </c>
      <c r="D371" s="6" t="s">
        <v>1112</v>
      </c>
      <c r="E371" s="6" t="s">
        <v>3</v>
      </c>
      <c r="F371" s="6" t="s">
        <v>162</v>
      </c>
      <c r="G371" s="6" t="s">
        <v>5</v>
      </c>
      <c r="H371" s="6" t="s">
        <v>1113</v>
      </c>
      <c r="I371" s="6" t="s">
        <v>7</v>
      </c>
      <c r="J371" s="6" t="s">
        <v>33</v>
      </c>
      <c r="K371" s="6" t="s">
        <v>621</v>
      </c>
      <c r="L371" s="6" t="s">
        <v>1114</v>
      </c>
      <c r="M371" s="6" t="s">
        <v>1115</v>
      </c>
      <c r="N371" s="6" t="s">
        <v>1116</v>
      </c>
      <c r="O371" s="7" t="s">
        <v>1117</v>
      </c>
      <c r="P371" s="6" t="s">
        <v>1118</v>
      </c>
      <c r="Q371" s="6">
        <v>9607662474</v>
      </c>
      <c r="R371" s="6" t="s">
        <v>1119</v>
      </c>
      <c r="S371" s="6" t="s">
        <v>1120</v>
      </c>
      <c r="T371" s="6" t="s">
        <v>1121</v>
      </c>
      <c r="U371" s="6" t="s">
        <v>1122</v>
      </c>
      <c r="V371" s="6" t="s">
        <v>18</v>
      </c>
      <c r="W371" s="6" t="s">
        <v>19</v>
      </c>
      <c r="X371" s="6" t="s">
        <v>1123</v>
      </c>
      <c r="Y371" s="6" t="s">
        <v>1124</v>
      </c>
      <c r="Z371" s="6">
        <v>9607662474</v>
      </c>
      <c r="AA371" s="6" t="s">
        <v>1119</v>
      </c>
      <c r="AB371" s="6" t="s">
        <v>1125</v>
      </c>
      <c r="AC371" s="6" t="s">
        <v>1126</v>
      </c>
      <c r="AD371" s="6" t="s">
        <v>1127</v>
      </c>
      <c r="AE371" s="6" t="s">
        <v>1128</v>
      </c>
      <c r="AF371" s="6" t="s">
        <v>26</v>
      </c>
      <c r="AG371" s="6" t="s">
        <v>27</v>
      </c>
    </row>
    <row r="372" spans="1:34" s="57" customFormat="1" ht="30">
      <c r="A372" s="13">
        <f t="shared" si="19"/>
        <v>18</v>
      </c>
      <c r="B372" s="9" t="s">
        <v>523</v>
      </c>
      <c r="C372" s="6" t="s">
        <v>4221</v>
      </c>
      <c r="D372" s="6" t="s">
        <v>4222</v>
      </c>
      <c r="E372" s="6" t="s">
        <v>51</v>
      </c>
      <c r="F372" s="6" t="s">
        <v>4223</v>
      </c>
      <c r="G372" s="6" t="s">
        <v>5</v>
      </c>
      <c r="H372" s="6" t="s">
        <v>4224</v>
      </c>
      <c r="I372" s="6" t="s">
        <v>7</v>
      </c>
      <c r="J372" s="6" t="s">
        <v>4225</v>
      </c>
      <c r="K372" s="6" t="s">
        <v>4226</v>
      </c>
      <c r="L372" s="6" t="s">
        <v>4227</v>
      </c>
      <c r="M372" s="6" t="s">
        <v>4228</v>
      </c>
      <c r="N372" s="6" t="s">
        <v>4229</v>
      </c>
      <c r="O372" s="6" t="s">
        <v>4230</v>
      </c>
      <c r="P372" s="6" t="s">
        <v>4231</v>
      </c>
      <c r="Q372" s="6">
        <v>622123658598</v>
      </c>
      <c r="R372" s="6" t="s">
        <v>1451</v>
      </c>
      <c r="S372" s="6" t="s">
        <v>4232</v>
      </c>
      <c r="T372" s="6" t="s">
        <v>4233</v>
      </c>
      <c r="U372" s="6" t="s">
        <v>4234</v>
      </c>
      <c r="V372" s="6" t="s">
        <v>18</v>
      </c>
      <c r="W372" s="6" t="s">
        <v>19</v>
      </c>
      <c r="X372" s="6" t="s">
        <v>4235</v>
      </c>
      <c r="Y372" s="6" t="s">
        <v>4236</v>
      </c>
      <c r="Z372" s="6">
        <v>6281382440349</v>
      </c>
      <c r="AA372" s="6">
        <v>622126358598</v>
      </c>
      <c r="AB372" s="6" t="s">
        <v>4237</v>
      </c>
      <c r="AC372" s="6" t="s">
        <v>4238</v>
      </c>
      <c r="AD372" s="6" t="s">
        <v>4239</v>
      </c>
      <c r="AE372" s="6" t="s">
        <v>4240</v>
      </c>
      <c r="AF372" s="6" t="s">
        <v>26</v>
      </c>
      <c r="AG372" s="6" t="s">
        <v>27</v>
      </c>
    </row>
    <row r="373" spans="1:34" s="57" customFormat="1" ht="30">
      <c r="A373" s="13">
        <f t="shared" si="19"/>
        <v>19</v>
      </c>
      <c r="B373" s="9" t="s">
        <v>523</v>
      </c>
      <c r="C373" s="6" t="s">
        <v>3697</v>
      </c>
      <c r="D373" s="6" t="s">
        <v>3698</v>
      </c>
      <c r="E373" s="6" t="s">
        <v>51</v>
      </c>
      <c r="F373" s="6" t="s">
        <v>1651</v>
      </c>
      <c r="G373" s="6" t="s">
        <v>5</v>
      </c>
      <c r="H373" s="6" t="s">
        <v>3699</v>
      </c>
      <c r="I373" s="6" t="s">
        <v>7</v>
      </c>
      <c r="J373" s="6" t="s">
        <v>33</v>
      </c>
      <c r="K373" s="6" t="s">
        <v>3700</v>
      </c>
      <c r="L373" s="6" t="s">
        <v>3701</v>
      </c>
      <c r="M373" s="6" t="s">
        <v>3702</v>
      </c>
      <c r="N373" s="6" t="s">
        <v>3703</v>
      </c>
      <c r="O373" s="7" t="s">
        <v>3704</v>
      </c>
      <c r="P373" s="6" t="s">
        <v>3705</v>
      </c>
      <c r="Q373" s="6">
        <f>62-22-6029841</f>
        <v>-6029801</v>
      </c>
      <c r="R373" s="6">
        <f>62-22-6029842</f>
        <v>-6029802</v>
      </c>
      <c r="S373" s="6" t="s">
        <v>3706</v>
      </c>
      <c r="T373" s="6" t="s">
        <v>3707</v>
      </c>
      <c r="U373" s="6" t="s">
        <v>3708</v>
      </c>
      <c r="V373" s="6" t="s">
        <v>18</v>
      </c>
      <c r="W373" s="6" t="s">
        <v>193</v>
      </c>
      <c r="X373" s="6" t="s">
        <v>3703</v>
      </c>
      <c r="Y373" s="6" t="s">
        <v>3709</v>
      </c>
      <c r="Z373" s="6">
        <f>62-88210646264</f>
        <v>-88210646202</v>
      </c>
      <c r="AA373" s="6">
        <f>62-22-6029842</f>
        <v>-6029802</v>
      </c>
      <c r="AB373" s="6" t="s">
        <v>3710</v>
      </c>
      <c r="AC373" s="6" t="s">
        <v>3711</v>
      </c>
      <c r="AD373" s="6" t="s">
        <v>3712</v>
      </c>
      <c r="AE373" s="6" t="s">
        <v>3713</v>
      </c>
      <c r="AF373" s="6" t="s">
        <v>26</v>
      </c>
      <c r="AG373" s="6" t="s">
        <v>27</v>
      </c>
    </row>
    <row r="374" spans="1:34" s="57" customFormat="1" ht="30.75" thickBot="1">
      <c r="A374" s="13">
        <f t="shared" si="19"/>
        <v>20</v>
      </c>
      <c r="B374" s="9" t="s">
        <v>523</v>
      </c>
      <c r="C374" s="6" t="s">
        <v>5699</v>
      </c>
      <c r="D374" s="6" t="s">
        <v>5700</v>
      </c>
      <c r="E374" s="6" t="s">
        <v>3</v>
      </c>
      <c r="F374" s="6" t="s">
        <v>809</v>
      </c>
      <c r="G374" s="6" t="s">
        <v>117</v>
      </c>
      <c r="H374" s="6" t="s">
        <v>5701</v>
      </c>
      <c r="I374" s="6" t="s">
        <v>715</v>
      </c>
      <c r="J374" s="6" t="s">
        <v>5702</v>
      </c>
      <c r="K374" s="6" t="s">
        <v>5703</v>
      </c>
      <c r="L374" s="6" t="s">
        <v>5704</v>
      </c>
      <c r="M374" s="6" t="s">
        <v>5705</v>
      </c>
      <c r="N374" s="6" t="s">
        <v>5706</v>
      </c>
      <c r="O374" s="6" t="s">
        <v>5707</v>
      </c>
      <c r="P374" s="6" t="s">
        <v>5708</v>
      </c>
      <c r="Q374" s="6">
        <v>923459332486</v>
      </c>
      <c r="R374" s="6">
        <v>937794172</v>
      </c>
      <c r="S374" s="6" t="s">
        <v>5709</v>
      </c>
      <c r="T374" s="6" t="s">
        <v>5710</v>
      </c>
      <c r="U374" s="6" t="s">
        <v>5711</v>
      </c>
      <c r="V374" s="6" t="s">
        <v>18</v>
      </c>
      <c r="W374" s="6" t="s">
        <v>193</v>
      </c>
      <c r="X374" s="6" t="s">
        <v>5712</v>
      </c>
      <c r="Y374" s="6" t="s">
        <v>5713</v>
      </c>
      <c r="Z374" s="6">
        <v>923459332486</v>
      </c>
      <c r="AA374" s="6">
        <v>937794172</v>
      </c>
      <c r="AB374" s="6" t="s">
        <v>5714</v>
      </c>
      <c r="AC374" s="6" t="s">
        <v>5715</v>
      </c>
      <c r="AD374" s="6" t="s">
        <v>348</v>
      </c>
      <c r="AE374" s="6" t="s">
        <v>5716</v>
      </c>
      <c r="AF374" s="6" t="s">
        <v>135</v>
      </c>
      <c r="AG374" s="6" t="s">
        <v>27</v>
      </c>
    </row>
    <row r="375" spans="1:34" s="57" customFormat="1" ht="30.75" thickBot="1">
      <c r="A375" s="13">
        <f t="shared" si="19"/>
        <v>21</v>
      </c>
      <c r="B375" s="9" t="s">
        <v>523</v>
      </c>
      <c r="C375" s="6" t="s">
        <v>6945</v>
      </c>
      <c r="D375" s="6" t="s">
        <v>336</v>
      </c>
      <c r="E375" s="6" t="s">
        <v>3</v>
      </c>
      <c r="F375" s="6" t="s">
        <v>95</v>
      </c>
      <c r="G375" s="6" t="s">
        <v>5</v>
      </c>
      <c r="H375" s="6" t="s">
        <v>6886</v>
      </c>
      <c r="I375" s="6" t="s">
        <v>7</v>
      </c>
      <c r="J375" s="6" t="s">
        <v>33</v>
      </c>
      <c r="K375" s="6" t="s">
        <v>262</v>
      </c>
      <c r="L375" s="6" t="s">
        <v>6887</v>
      </c>
      <c r="M375" s="6" t="s">
        <v>6888</v>
      </c>
      <c r="N375" s="6" t="s">
        <v>95</v>
      </c>
      <c r="O375" s="7" t="s">
        <v>6889</v>
      </c>
      <c r="P375" s="6" t="s">
        <v>5902</v>
      </c>
      <c r="Q375" s="6" t="s">
        <v>262</v>
      </c>
      <c r="R375" s="6" t="s">
        <v>262</v>
      </c>
      <c r="S375" s="6" t="s">
        <v>6890</v>
      </c>
      <c r="T375" s="6" t="s">
        <v>262</v>
      </c>
      <c r="U375" s="6" t="s">
        <v>5901</v>
      </c>
      <c r="V375" s="6" t="s">
        <v>66</v>
      </c>
      <c r="W375" s="6" t="s">
        <v>19</v>
      </c>
      <c r="X375" s="6" t="s">
        <v>95</v>
      </c>
      <c r="Y375" s="6" t="s">
        <v>5902</v>
      </c>
      <c r="Z375" s="6" t="s">
        <v>262</v>
      </c>
      <c r="AA375" s="6" t="s">
        <v>262</v>
      </c>
      <c r="AB375" s="6" t="s">
        <v>262</v>
      </c>
      <c r="AC375" s="6" t="s">
        <v>262</v>
      </c>
      <c r="AD375" s="6" t="s">
        <v>4076</v>
      </c>
      <c r="AE375" s="6" t="s">
        <v>262</v>
      </c>
      <c r="AF375" s="6" t="s">
        <v>26</v>
      </c>
      <c r="AG375" s="6" t="s">
        <v>27</v>
      </c>
      <c r="AH375" s="83"/>
    </row>
    <row r="376" spans="1:34" s="84" customFormat="1" ht="30">
      <c r="A376" s="13">
        <f t="shared" si="19"/>
        <v>22</v>
      </c>
      <c r="B376" s="9" t="s">
        <v>523</v>
      </c>
      <c r="C376" s="6" t="s">
        <v>1095</v>
      </c>
      <c r="D376" s="6" t="s">
        <v>1096</v>
      </c>
      <c r="E376" s="6" t="s">
        <v>3</v>
      </c>
      <c r="F376" s="6" t="s">
        <v>809</v>
      </c>
      <c r="G376" s="6" t="s">
        <v>5</v>
      </c>
      <c r="H376" s="6" t="s">
        <v>1097</v>
      </c>
      <c r="I376" s="6" t="s">
        <v>7</v>
      </c>
      <c r="J376" s="6" t="s">
        <v>33</v>
      </c>
      <c r="K376" s="6" t="s">
        <v>240</v>
      </c>
      <c r="L376" s="6" t="s">
        <v>1098</v>
      </c>
      <c r="M376" s="6" t="s">
        <v>1099</v>
      </c>
      <c r="N376" s="6" t="s">
        <v>1100</v>
      </c>
      <c r="O376" s="7" t="s">
        <v>1101</v>
      </c>
      <c r="P376" s="6" t="s">
        <v>1102</v>
      </c>
      <c r="Q376" s="6" t="s">
        <v>1103</v>
      </c>
      <c r="R376" s="6" t="s">
        <v>1103</v>
      </c>
      <c r="S376" s="6" t="s">
        <v>1104</v>
      </c>
      <c r="T376" s="6" t="s">
        <v>1105</v>
      </c>
      <c r="U376" s="6" t="s">
        <v>1106</v>
      </c>
      <c r="V376" s="6" t="s">
        <v>18</v>
      </c>
      <c r="W376" s="6" t="s">
        <v>19</v>
      </c>
      <c r="X376" s="6" t="s">
        <v>1100</v>
      </c>
      <c r="Y376" s="6" t="s">
        <v>1107</v>
      </c>
      <c r="Z376" s="6" t="s">
        <v>1103</v>
      </c>
      <c r="AA376" s="6" t="s">
        <v>1103</v>
      </c>
      <c r="AB376" s="6" t="s">
        <v>1108</v>
      </c>
      <c r="AC376" s="6" t="s">
        <v>240</v>
      </c>
      <c r="AD376" s="6" t="s">
        <v>1109</v>
      </c>
      <c r="AE376" s="6" t="s">
        <v>1110</v>
      </c>
      <c r="AF376" s="6" t="s">
        <v>26</v>
      </c>
      <c r="AG376" s="6" t="s">
        <v>27</v>
      </c>
    </row>
    <row r="377" spans="1:34" s="57" customFormat="1" ht="30">
      <c r="A377" s="13">
        <f t="shared" si="19"/>
        <v>23</v>
      </c>
      <c r="B377" s="9" t="s">
        <v>523</v>
      </c>
      <c r="C377" s="6" t="s">
        <v>1318</v>
      </c>
      <c r="D377" s="6" t="s">
        <v>1319</v>
      </c>
      <c r="E377" s="6" t="s">
        <v>3</v>
      </c>
      <c r="F377" s="6" t="s">
        <v>95</v>
      </c>
      <c r="G377" s="6" t="s">
        <v>5</v>
      </c>
      <c r="H377" s="6" t="s">
        <v>1320</v>
      </c>
      <c r="I377" s="6" t="s">
        <v>7</v>
      </c>
      <c r="J377" s="6" t="s">
        <v>33</v>
      </c>
      <c r="K377" s="6" t="s">
        <v>1321</v>
      </c>
      <c r="L377" s="6" t="s">
        <v>1322</v>
      </c>
      <c r="M377" s="6" t="s">
        <v>1323</v>
      </c>
      <c r="N377" s="6" t="s">
        <v>1324</v>
      </c>
      <c r="O377" s="7" t="s">
        <v>1325</v>
      </c>
      <c r="P377" s="6" t="s">
        <v>1326</v>
      </c>
      <c r="Q377" s="6">
        <v>97714102900</v>
      </c>
      <c r="R377" s="6">
        <v>97714102900</v>
      </c>
      <c r="S377" s="6" t="s">
        <v>1327</v>
      </c>
      <c r="T377" s="6" t="s">
        <v>1328</v>
      </c>
      <c r="U377" s="6" t="s">
        <v>1329</v>
      </c>
      <c r="V377" s="6" t="s">
        <v>18</v>
      </c>
      <c r="W377" s="6" t="s">
        <v>193</v>
      </c>
      <c r="X377" s="6" t="s">
        <v>1324</v>
      </c>
      <c r="Y377" s="6" t="s">
        <v>1330</v>
      </c>
      <c r="Z377" s="6" t="s">
        <v>1331</v>
      </c>
      <c r="AA377" s="6">
        <v>97714102900</v>
      </c>
      <c r="AB377" s="6" t="s">
        <v>1332</v>
      </c>
      <c r="AC377" s="6" t="s">
        <v>1333</v>
      </c>
      <c r="AD377" s="6" t="s">
        <v>1320</v>
      </c>
      <c r="AE377" s="6" t="s">
        <v>1334</v>
      </c>
      <c r="AF377" s="6" t="s">
        <v>26</v>
      </c>
      <c r="AG377" s="6" t="s">
        <v>27</v>
      </c>
    </row>
    <row r="378" spans="1:34" s="57" customFormat="1" ht="30">
      <c r="A378" s="13">
        <f t="shared" si="19"/>
        <v>24</v>
      </c>
      <c r="B378" s="9" t="s">
        <v>523</v>
      </c>
      <c r="C378" s="6" t="s">
        <v>3319</v>
      </c>
      <c r="D378" s="6" t="s">
        <v>3320</v>
      </c>
      <c r="E378" s="6" t="s">
        <v>51</v>
      </c>
      <c r="F378" s="6" t="s">
        <v>243</v>
      </c>
      <c r="G378" s="6" t="s">
        <v>244</v>
      </c>
      <c r="H378" s="6" t="s">
        <v>348</v>
      </c>
      <c r="I378" s="6" t="s">
        <v>246</v>
      </c>
      <c r="J378" s="6" t="s">
        <v>3321</v>
      </c>
      <c r="K378" s="6" t="s">
        <v>3322</v>
      </c>
      <c r="L378" s="6" t="s">
        <v>3323</v>
      </c>
      <c r="M378" s="6" t="s">
        <v>3324</v>
      </c>
      <c r="N378" s="6" t="s">
        <v>3325</v>
      </c>
      <c r="O378" s="7" t="s">
        <v>3326</v>
      </c>
      <c r="P378" s="6" t="s">
        <v>3327</v>
      </c>
      <c r="Q378" s="6">
        <v>639158031190</v>
      </c>
      <c r="R378" s="6" t="s">
        <v>3328</v>
      </c>
      <c r="S378" s="6" t="s">
        <v>3329</v>
      </c>
      <c r="T378" s="6" t="s">
        <v>3330</v>
      </c>
      <c r="U378" s="6" t="s">
        <v>3331</v>
      </c>
      <c r="V378" s="6" t="s">
        <v>66</v>
      </c>
      <c r="W378" s="6" t="s">
        <v>19</v>
      </c>
      <c r="X378" s="6" t="s">
        <v>3332</v>
      </c>
      <c r="Y378" s="6" t="s">
        <v>3333</v>
      </c>
      <c r="Z378" s="6">
        <v>639158031190</v>
      </c>
      <c r="AA378" s="6" t="s">
        <v>3334</v>
      </c>
      <c r="AB378" s="6" t="s">
        <v>3335</v>
      </c>
      <c r="AC378" s="6" t="s">
        <v>3336</v>
      </c>
      <c r="AD378" s="6" t="s">
        <v>348</v>
      </c>
      <c r="AE378" s="6" t="s">
        <v>3337</v>
      </c>
      <c r="AF378" s="6" t="s">
        <v>26</v>
      </c>
      <c r="AG378" s="6" t="s">
        <v>27</v>
      </c>
    </row>
    <row r="379" spans="1:34" s="57" customFormat="1" ht="30">
      <c r="A379" s="13">
        <f t="shared" si="19"/>
        <v>25</v>
      </c>
      <c r="B379" s="9" t="s">
        <v>523</v>
      </c>
      <c r="C379" s="6" t="s">
        <v>4502</v>
      </c>
      <c r="D379" s="6" t="s">
        <v>4503</v>
      </c>
      <c r="E379" s="6" t="s">
        <v>526</v>
      </c>
      <c r="F379" s="6" t="s">
        <v>2029</v>
      </c>
      <c r="G379" s="6" t="s">
        <v>5</v>
      </c>
      <c r="H379" s="6" t="s">
        <v>4504</v>
      </c>
      <c r="I379" s="6" t="s">
        <v>7</v>
      </c>
      <c r="J379" s="6" t="s">
        <v>33</v>
      </c>
      <c r="K379" s="6" t="s">
        <v>4505</v>
      </c>
      <c r="L379" s="6" t="s">
        <v>4506</v>
      </c>
      <c r="M379" s="6" t="s">
        <v>4507</v>
      </c>
      <c r="N379" s="6" t="s">
        <v>4508</v>
      </c>
      <c r="O379" s="6" t="s">
        <v>4509</v>
      </c>
      <c r="P379" s="6" t="s">
        <v>4510</v>
      </c>
      <c r="Q379" s="6" t="s">
        <v>4511</v>
      </c>
      <c r="R379" s="6">
        <v>996322250126</v>
      </c>
      <c r="S379" s="6" t="s">
        <v>4512</v>
      </c>
      <c r="T379" s="6" t="s">
        <v>4513</v>
      </c>
      <c r="U379" s="6" t="s">
        <v>4514</v>
      </c>
      <c r="V379" s="6" t="s">
        <v>66</v>
      </c>
      <c r="W379" s="6" t="s">
        <v>19</v>
      </c>
      <c r="X379" s="6" t="s">
        <v>4515</v>
      </c>
      <c r="Y379" s="6" t="s">
        <v>4516</v>
      </c>
      <c r="Z379" s="6" t="s">
        <v>4517</v>
      </c>
      <c r="AA379" s="6" t="s">
        <v>2349</v>
      </c>
      <c r="AB379" s="6" t="s">
        <v>4518</v>
      </c>
      <c r="AC379" s="6" t="s">
        <v>4519</v>
      </c>
      <c r="AD379" s="6" t="s">
        <v>4520</v>
      </c>
      <c r="AE379" s="6" t="s">
        <v>4521</v>
      </c>
      <c r="AF379" s="6" t="s">
        <v>135</v>
      </c>
      <c r="AG379" s="6" t="s">
        <v>27</v>
      </c>
    </row>
    <row r="380" spans="1:34" s="57" customFormat="1" ht="30">
      <c r="A380" s="13">
        <f t="shared" si="19"/>
        <v>26</v>
      </c>
      <c r="B380" s="9" t="s">
        <v>523</v>
      </c>
      <c r="C380" s="6" t="s">
        <v>4059</v>
      </c>
      <c r="D380" s="6" t="s">
        <v>4060</v>
      </c>
      <c r="E380" s="6" t="s">
        <v>51</v>
      </c>
      <c r="F380" s="6" t="s">
        <v>4061</v>
      </c>
      <c r="G380" s="6" t="s">
        <v>5</v>
      </c>
      <c r="H380" s="6" t="s">
        <v>4062</v>
      </c>
      <c r="I380" s="6" t="s">
        <v>7</v>
      </c>
      <c r="J380" s="6" t="s">
        <v>601</v>
      </c>
      <c r="K380" s="6" t="s">
        <v>4063</v>
      </c>
      <c r="L380" s="6" t="s">
        <v>4064</v>
      </c>
      <c r="M380" s="6" t="s">
        <v>4065</v>
      </c>
      <c r="N380" s="6" t="s">
        <v>4066</v>
      </c>
      <c r="O380" s="7" t="s">
        <v>4067</v>
      </c>
      <c r="P380" s="6" t="s">
        <v>4068</v>
      </c>
      <c r="Q380" s="6">
        <v>959254577874</v>
      </c>
      <c r="R380" s="6">
        <v>954545837</v>
      </c>
      <c r="S380" s="6" t="s">
        <v>4069</v>
      </c>
      <c r="T380" s="6" t="s">
        <v>4070</v>
      </c>
      <c r="U380" s="6" t="s">
        <v>4071</v>
      </c>
      <c r="V380" s="6" t="s">
        <v>18</v>
      </c>
      <c r="W380" s="6" t="s">
        <v>193</v>
      </c>
      <c r="X380" s="6" t="s">
        <v>4072</v>
      </c>
      <c r="Y380" s="6" t="s">
        <v>4073</v>
      </c>
      <c r="Z380" s="6">
        <v>95973172619</v>
      </c>
      <c r="AA380" s="6">
        <v>954545837</v>
      </c>
      <c r="AB380" s="6" t="s">
        <v>4074</v>
      </c>
      <c r="AC380" s="6" t="s">
        <v>4075</v>
      </c>
      <c r="AD380" s="6" t="s">
        <v>4076</v>
      </c>
      <c r="AE380" s="6" t="s">
        <v>4077</v>
      </c>
      <c r="AF380" s="6" t="s">
        <v>26</v>
      </c>
      <c r="AG380" s="6" t="s">
        <v>27</v>
      </c>
    </row>
    <row r="381" spans="1:34" s="57" customFormat="1" ht="30">
      <c r="A381" s="13">
        <f t="shared" si="19"/>
        <v>27</v>
      </c>
      <c r="B381" s="9" t="s">
        <v>523</v>
      </c>
      <c r="C381" s="6" t="s">
        <v>807</v>
      </c>
      <c r="D381" s="6" t="s">
        <v>240</v>
      </c>
      <c r="E381" s="6" t="s">
        <v>3</v>
      </c>
      <c r="F381" s="6" t="s">
        <v>809</v>
      </c>
      <c r="G381" s="6" t="s">
        <v>5</v>
      </c>
      <c r="H381" s="6" t="s">
        <v>5560</v>
      </c>
      <c r="I381" s="6" t="s">
        <v>7</v>
      </c>
      <c r="J381" s="6" t="s">
        <v>448</v>
      </c>
      <c r="K381" s="6" t="s">
        <v>5561</v>
      </c>
      <c r="L381" s="6" t="s">
        <v>5562</v>
      </c>
      <c r="M381" s="6" t="s">
        <v>5563</v>
      </c>
      <c r="N381" s="6" t="s">
        <v>814</v>
      </c>
      <c r="O381" s="7" t="s">
        <v>815</v>
      </c>
      <c r="P381" s="6" t="s">
        <v>816</v>
      </c>
      <c r="Q381" s="6">
        <f>92-945-822303</f>
        <v>-823156</v>
      </c>
      <c r="R381" s="6">
        <f>92-945-822303</f>
        <v>-823156</v>
      </c>
      <c r="S381" s="6" t="s">
        <v>5564</v>
      </c>
      <c r="T381" s="6" t="s">
        <v>5565</v>
      </c>
      <c r="U381" s="6" t="s">
        <v>819</v>
      </c>
      <c r="V381" s="6" t="s">
        <v>18</v>
      </c>
      <c r="W381" s="6" t="s">
        <v>19</v>
      </c>
      <c r="X381" s="6" t="s">
        <v>820</v>
      </c>
      <c r="Y381" s="6" t="s">
        <v>816</v>
      </c>
      <c r="Z381" s="6">
        <f>92-345-8594303</f>
        <v>-8594556</v>
      </c>
      <c r="AA381" s="6">
        <f>92-945-822303</f>
        <v>-823156</v>
      </c>
      <c r="AB381" s="6" t="s">
        <v>5566</v>
      </c>
      <c r="AC381" s="6" t="s">
        <v>5567</v>
      </c>
      <c r="AD381" s="6" t="s">
        <v>5568</v>
      </c>
      <c r="AE381" s="6" t="s">
        <v>5569</v>
      </c>
      <c r="AF381" s="6" t="s">
        <v>26</v>
      </c>
      <c r="AG381" s="6" t="s">
        <v>27</v>
      </c>
    </row>
    <row r="382" spans="1:34" s="57" customFormat="1" ht="30">
      <c r="A382" s="13">
        <f t="shared" si="19"/>
        <v>28</v>
      </c>
      <c r="B382" s="9" t="s">
        <v>523</v>
      </c>
      <c r="C382" s="6" t="s">
        <v>4736</v>
      </c>
      <c r="D382" s="6" t="s">
        <v>4737</v>
      </c>
      <c r="E382" s="6" t="s">
        <v>3</v>
      </c>
      <c r="F382" s="6" t="s">
        <v>809</v>
      </c>
      <c r="G382" s="6" t="s">
        <v>283</v>
      </c>
      <c r="H382" s="6" t="s">
        <v>4738</v>
      </c>
      <c r="I382" s="6" t="s">
        <v>266</v>
      </c>
      <c r="J382" s="6" t="s">
        <v>33</v>
      </c>
      <c r="K382" s="6" t="s">
        <v>4739</v>
      </c>
      <c r="L382" s="6" t="s">
        <v>4740</v>
      </c>
      <c r="M382" s="6" t="s">
        <v>4741</v>
      </c>
      <c r="N382" s="6" t="s">
        <v>4742</v>
      </c>
      <c r="O382" s="7" t="s">
        <v>4743</v>
      </c>
      <c r="P382" s="6" t="s">
        <v>4744</v>
      </c>
      <c r="Q382" s="6">
        <v>92512110539</v>
      </c>
      <c r="R382" s="6">
        <v>92512110536</v>
      </c>
      <c r="S382" s="6" t="s">
        <v>4745</v>
      </c>
      <c r="T382" s="6" t="s">
        <v>4746</v>
      </c>
      <c r="U382" s="6" t="s">
        <v>4747</v>
      </c>
      <c r="V382" s="6" t="s">
        <v>18</v>
      </c>
      <c r="W382" s="6" t="s">
        <v>193</v>
      </c>
      <c r="X382" s="6" t="s">
        <v>4748</v>
      </c>
      <c r="Y382" s="6" t="s">
        <v>4744</v>
      </c>
      <c r="Z382" s="6">
        <v>923319318987</v>
      </c>
      <c r="AA382" s="6">
        <v>92512110536</v>
      </c>
      <c r="AB382" s="6" t="s">
        <v>4749</v>
      </c>
      <c r="AC382" s="6" t="s">
        <v>4750</v>
      </c>
      <c r="AD382" s="6" t="s">
        <v>2161</v>
      </c>
      <c r="AE382" s="6" t="s">
        <v>4751</v>
      </c>
      <c r="AF382" s="6" t="s">
        <v>26</v>
      </c>
      <c r="AG382" s="6" t="s">
        <v>27</v>
      </c>
    </row>
    <row r="383" spans="1:34" s="57" customFormat="1" ht="30">
      <c r="A383" s="13">
        <f t="shared" si="19"/>
        <v>29</v>
      </c>
      <c r="B383" s="15" t="s">
        <v>523</v>
      </c>
      <c r="C383" s="6" t="s">
        <v>5825</v>
      </c>
      <c r="D383" s="6" t="s">
        <v>5825</v>
      </c>
      <c r="E383" s="6" t="s">
        <v>3</v>
      </c>
      <c r="F383" s="6" t="s">
        <v>139</v>
      </c>
      <c r="G383" s="6" t="s">
        <v>244</v>
      </c>
      <c r="H383" s="6" t="s">
        <v>5826</v>
      </c>
      <c r="I383" s="6" t="s">
        <v>715</v>
      </c>
      <c r="J383" s="6" t="s">
        <v>33</v>
      </c>
      <c r="K383" s="6" t="s">
        <v>240</v>
      </c>
      <c r="L383" s="6" t="s">
        <v>5827</v>
      </c>
      <c r="M383" s="6" t="s">
        <v>5828</v>
      </c>
      <c r="N383" s="6" t="s">
        <v>5829</v>
      </c>
      <c r="O383" s="6" t="s">
        <v>5830</v>
      </c>
      <c r="P383" s="6" t="s">
        <v>5831</v>
      </c>
      <c r="Q383" s="6" t="s">
        <v>5832</v>
      </c>
      <c r="R383" s="6" t="s">
        <v>5833</v>
      </c>
      <c r="S383" s="6" t="s">
        <v>5834</v>
      </c>
      <c r="T383" s="6" t="s">
        <v>5835</v>
      </c>
      <c r="U383" s="6" t="s">
        <v>5836</v>
      </c>
      <c r="V383" s="6" t="s">
        <v>18</v>
      </c>
      <c r="W383" s="6" t="s">
        <v>19</v>
      </c>
      <c r="X383" s="6" t="s">
        <v>5837</v>
      </c>
      <c r="Y383" s="6" t="s">
        <v>5831</v>
      </c>
      <c r="Z383" s="6" t="s">
        <v>5838</v>
      </c>
      <c r="AA383" s="6" t="s">
        <v>5833</v>
      </c>
      <c r="AB383" s="6" t="s">
        <v>5839</v>
      </c>
      <c r="AC383" s="6" t="s">
        <v>240</v>
      </c>
      <c r="AD383" s="38"/>
      <c r="AE383" s="38" t="s">
        <v>5840</v>
      </c>
      <c r="AF383" s="38" t="s">
        <v>240</v>
      </c>
      <c r="AG383" s="38" t="s">
        <v>135</v>
      </c>
    </row>
    <row r="384" spans="1:34" s="57" customFormat="1" ht="30">
      <c r="A384" s="13">
        <f t="shared" si="19"/>
        <v>30</v>
      </c>
      <c r="B384" s="18" t="s">
        <v>523</v>
      </c>
      <c r="C384" s="34" t="s">
        <v>2067</v>
      </c>
      <c r="D384" s="34" t="s">
        <v>2068</v>
      </c>
      <c r="E384" s="34" t="s">
        <v>51</v>
      </c>
      <c r="F384" s="34" t="s">
        <v>2069</v>
      </c>
      <c r="G384" s="34" t="s">
        <v>283</v>
      </c>
      <c r="H384" s="34" t="s">
        <v>2070</v>
      </c>
      <c r="I384" s="34" t="s">
        <v>246</v>
      </c>
      <c r="J384" s="34" t="s">
        <v>448</v>
      </c>
      <c r="K384" s="34" t="s">
        <v>2071</v>
      </c>
      <c r="L384" s="34" t="s">
        <v>2072</v>
      </c>
      <c r="M384" s="34" t="s">
        <v>2073</v>
      </c>
      <c r="N384" s="34" t="s">
        <v>2074</v>
      </c>
      <c r="O384" s="35" t="s">
        <v>2075</v>
      </c>
      <c r="P384" s="34" t="s">
        <v>2076</v>
      </c>
      <c r="Q384" s="34" t="s">
        <v>2077</v>
      </c>
      <c r="R384" s="34">
        <v>6564736434</v>
      </c>
      <c r="S384" s="34" t="s">
        <v>2078</v>
      </c>
      <c r="T384" s="34" t="s">
        <v>2079</v>
      </c>
      <c r="U384" s="34" t="s">
        <v>2080</v>
      </c>
      <c r="V384" s="34" t="s">
        <v>18</v>
      </c>
      <c r="W384" s="34" t="s">
        <v>19</v>
      </c>
      <c r="X384" s="34" t="s">
        <v>2081</v>
      </c>
      <c r="Y384" s="34" t="s">
        <v>2076</v>
      </c>
      <c r="Z384" s="34">
        <v>6565113160</v>
      </c>
      <c r="AA384" s="34">
        <v>6564736434</v>
      </c>
      <c r="AB384" s="34" t="s">
        <v>2082</v>
      </c>
      <c r="AC384" s="34" t="s">
        <v>2083</v>
      </c>
      <c r="AD384" s="34" t="s">
        <v>2084</v>
      </c>
      <c r="AE384" s="34" t="s">
        <v>2085</v>
      </c>
      <c r="AF384" s="34" t="s">
        <v>26</v>
      </c>
      <c r="AG384" s="34" t="s">
        <v>27</v>
      </c>
    </row>
    <row r="385" spans="1:44" s="57" customFormat="1" ht="30">
      <c r="A385" s="13">
        <f t="shared" si="19"/>
        <v>31</v>
      </c>
      <c r="B385" s="9" t="s">
        <v>523</v>
      </c>
      <c r="C385" s="6" t="s">
        <v>1204</v>
      </c>
      <c r="D385" s="6" t="s">
        <v>1205</v>
      </c>
      <c r="E385" s="6" t="s">
        <v>3</v>
      </c>
      <c r="F385" s="6" t="s">
        <v>1206</v>
      </c>
      <c r="G385" s="6" t="s">
        <v>5</v>
      </c>
      <c r="H385" s="6" t="s">
        <v>1207</v>
      </c>
      <c r="I385" s="6" t="s">
        <v>7</v>
      </c>
      <c r="J385" s="6" t="s">
        <v>33</v>
      </c>
      <c r="K385" s="6" t="s">
        <v>240</v>
      </c>
      <c r="L385" s="6" t="s">
        <v>1208</v>
      </c>
      <c r="M385" s="6" t="s">
        <v>1209</v>
      </c>
      <c r="N385" s="6" t="s">
        <v>1210</v>
      </c>
      <c r="O385" s="7" t="s">
        <v>1211</v>
      </c>
      <c r="P385" s="6" t="s">
        <v>1212</v>
      </c>
      <c r="Q385" s="6" t="s">
        <v>1213</v>
      </c>
      <c r="R385" s="6" t="s">
        <v>1214</v>
      </c>
      <c r="S385" s="6" t="s">
        <v>1215</v>
      </c>
      <c r="T385" s="6" t="s">
        <v>1216</v>
      </c>
      <c r="U385" s="6" t="s">
        <v>1217</v>
      </c>
      <c r="V385" s="6" t="s">
        <v>18</v>
      </c>
      <c r="W385" s="6" t="s">
        <v>19</v>
      </c>
      <c r="X385" s="6" t="s">
        <v>1210</v>
      </c>
      <c r="Y385" s="6" t="s">
        <v>1218</v>
      </c>
      <c r="Z385" s="6">
        <f>9221-32760955</f>
        <v>-32751734</v>
      </c>
      <c r="AA385" s="6">
        <f>9221-32767202</f>
        <v>-32757981</v>
      </c>
      <c r="AB385" s="6" t="s">
        <v>1219</v>
      </c>
      <c r="AC385" s="6" t="s">
        <v>1220</v>
      </c>
      <c r="AD385" s="6" t="s">
        <v>1221</v>
      </c>
      <c r="AE385" s="6" t="s">
        <v>1222</v>
      </c>
      <c r="AF385" s="6" t="s">
        <v>26</v>
      </c>
      <c r="AG385" s="6" t="s">
        <v>27</v>
      </c>
    </row>
    <row r="386" spans="1:44" s="57" customFormat="1" ht="30">
      <c r="A386" s="13">
        <f t="shared" si="19"/>
        <v>32</v>
      </c>
      <c r="B386" s="9" t="s">
        <v>523</v>
      </c>
      <c r="C386" s="6" t="s">
        <v>4666</v>
      </c>
      <c r="D386" s="6" t="s">
        <v>4667</v>
      </c>
      <c r="E386" s="6" t="s">
        <v>51</v>
      </c>
      <c r="F386" s="6" t="s">
        <v>1651</v>
      </c>
      <c r="G386" s="6" t="s">
        <v>5</v>
      </c>
      <c r="H386" s="6" t="s">
        <v>4668</v>
      </c>
      <c r="I386" s="6" t="s">
        <v>7</v>
      </c>
      <c r="J386" s="6" t="s">
        <v>33</v>
      </c>
      <c r="K386" s="6" t="s">
        <v>4669</v>
      </c>
      <c r="L386" s="6" t="s">
        <v>4670</v>
      </c>
      <c r="M386" s="6" t="s">
        <v>4671</v>
      </c>
      <c r="N386" s="6" t="s">
        <v>4672</v>
      </c>
      <c r="O386" s="6" t="s">
        <v>4673</v>
      </c>
      <c r="P386" s="6" t="s">
        <v>4674</v>
      </c>
      <c r="Q386" s="6">
        <v>622130296920</v>
      </c>
      <c r="R386" s="6">
        <v>622126358598</v>
      </c>
      <c r="S386" s="6" t="s">
        <v>4675</v>
      </c>
      <c r="T386" s="6" t="s">
        <v>4676</v>
      </c>
      <c r="U386" s="6" t="s">
        <v>4677</v>
      </c>
      <c r="V386" s="6" t="s">
        <v>66</v>
      </c>
      <c r="W386" s="6" t="s">
        <v>19</v>
      </c>
      <c r="X386" s="6" t="s">
        <v>2192</v>
      </c>
      <c r="Y386" s="6" t="s">
        <v>4678</v>
      </c>
      <c r="Z386" s="6">
        <v>6282145186951</v>
      </c>
      <c r="AA386" s="6">
        <v>622126358598</v>
      </c>
      <c r="AB386" s="6" t="s">
        <v>4679</v>
      </c>
      <c r="AC386" s="6" t="s">
        <v>4680</v>
      </c>
      <c r="AD386" s="6" t="s">
        <v>4681</v>
      </c>
      <c r="AE386" s="6" t="s">
        <v>4682</v>
      </c>
      <c r="AF386" s="6" t="s">
        <v>26</v>
      </c>
      <c r="AG386" s="6" t="s">
        <v>27</v>
      </c>
    </row>
    <row r="387" spans="1:44" s="57" customFormat="1" ht="30">
      <c r="A387" s="13">
        <f t="shared" si="19"/>
        <v>33</v>
      </c>
      <c r="B387" s="9" t="s">
        <v>523</v>
      </c>
      <c r="C387" s="6" t="s">
        <v>4826</v>
      </c>
      <c r="D387" s="6" t="s">
        <v>4827</v>
      </c>
      <c r="E387" s="6" t="s">
        <v>618</v>
      </c>
      <c r="F387" s="6" t="s">
        <v>4828</v>
      </c>
      <c r="G387" s="6" t="s">
        <v>244</v>
      </c>
      <c r="H387" s="6" t="s">
        <v>4829</v>
      </c>
      <c r="I387" s="6" t="s">
        <v>715</v>
      </c>
      <c r="J387" s="6" t="s">
        <v>8</v>
      </c>
      <c r="K387" s="6" t="s">
        <v>4830</v>
      </c>
      <c r="L387" s="6" t="s">
        <v>4831</v>
      </c>
      <c r="M387" s="6" t="s">
        <v>4832</v>
      </c>
      <c r="N387" s="6" t="s">
        <v>4833</v>
      </c>
      <c r="O387" s="7" t="s">
        <v>4834</v>
      </c>
      <c r="P387" s="6" t="s">
        <v>4835</v>
      </c>
      <c r="Q387" s="6" t="s">
        <v>4836</v>
      </c>
      <c r="R387" s="6" t="s">
        <v>4837</v>
      </c>
      <c r="S387" s="6" t="s">
        <v>4838</v>
      </c>
      <c r="T387" s="6" t="s">
        <v>4839</v>
      </c>
      <c r="U387" s="6" t="s">
        <v>4840</v>
      </c>
      <c r="V387" s="6" t="s">
        <v>18</v>
      </c>
      <c r="W387" s="6" t="s">
        <v>193</v>
      </c>
      <c r="X387" s="6" t="s">
        <v>4841</v>
      </c>
      <c r="Y387" s="6" t="s">
        <v>4842</v>
      </c>
      <c r="Z387" s="6" t="s">
        <v>4843</v>
      </c>
      <c r="AA387" s="6" t="s">
        <v>4837</v>
      </c>
      <c r="AB387" s="6" t="s">
        <v>4844</v>
      </c>
      <c r="AC387" s="6" t="s">
        <v>4845</v>
      </c>
      <c r="AD387" s="6" t="s">
        <v>4829</v>
      </c>
      <c r="AE387" s="6" t="s">
        <v>4846</v>
      </c>
      <c r="AF387" s="6" t="s">
        <v>26</v>
      </c>
      <c r="AG387" s="6" t="s">
        <v>27</v>
      </c>
    </row>
    <row r="388" spans="1:44" s="57" customFormat="1" ht="30">
      <c r="A388" s="13">
        <f t="shared" si="19"/>
        <v>34</v>
      </c>
      <c r="B388" s="9" t="s">
        <v>523</v>
      </c>
      <c r="C388" s="6" t="s">
        <v>5100</v>
      </c>
      <c r="D388" s="6" t="s">
        <v>5101</v>
      </c>
      <c r="E388" s="6" t="s">
        <v>3</v>
      </c>
      <c r="F388" s="6" t="s">
        <v>95</v>
      </c>
      <c r="G388" s="6" t="s">
        <v>5</v>
      </c>
      <c r="H388" s="6" t="s">
        <v>5102</v>
      </c>
      <c r="I388" s="6" t="s">
        <v>7</v>
      </c>
      <c r="J388" s="6" t="s">
        <v>5103</v>
      </c>
      <c r="K388" s="6" t="s">
        <v>5104</v>
      </c>
      <c r="L388" s="6" t="s">
        <v>5105</v>
      </c>
      <c r="M388" s="6" t="s">
        <v>5106</v>
      </c>
      <c r="N388" s="6" t="s">
        <v>5107</v>
      </c>
      <c r="O388" s="7" t="s">
        <v>5108</v>
      </c>
      <c r="P388" s="6" t="s">
        <v>5109</v>
      </c>
      <c r="Q388" s="6">
        <v>97714362560</v>
      </c>
      <c r="R388" s="6">
        <v>97714362560</v>
      </c>
      <c r="S388" s="6" t="s">
        <v>5100</v>
      </c>
      <c r="T388" s="6" t="s">
        <v>5110</v>
      </c>
      <c r="U388" s="6" t="s">
        <v>5111</v>
      </c>
      <c r="V388" s="6" t="s">
        <v>18</v>
      </c>
      <c r="W388" s="6" t="s">
        <v>19</v>
      </c>
      <c r="X388" s="6" t="s">
        <v>5112</v>
      </c>
      <c r="Y388" s="6" t="s">
        <v>5109</v>
      </c>
      <c r="Z388" s="6">
        <v>9779851070477</v>
      </c>
      <c r="AA388" s="6" t="s">
        <v>5113</v>
      </c>
      <c r="AB388" s="6" t="s">
        <v>5114</v>
      </c>
      <c r="AC388" s="6" t="s">
        <v>5115</v>
      </c>
      <c r="AD388" s="6" t="s">
        <v>5116</v>
      </c>
      <c r="AE388" s="6" t="s">
        <v>5117</v>
      </c>
      <c r="AF388" s="6" t="s">
        <v>26</v>
      </c>
      <c r="AG388" s="6" t="s">
        <v>27</v>
      </c>
    </row>
    <row r="389" spans="1:44" s="60" customFormat="1" ht="30">
      <c r="A389" s="27">
        <f t="shared" si="19"/>
        <v>35</v>
      </c>
      <c r="B389" s="28" t="s">
        <v>523</v>
      </c>
      <c r="C389" s="45" t="s">
        <v>6567</v>
      </c>
      <c r="D389" s="45" t="s">
        <v>5792</v>
      </c>
      <c r="E389" s="45" t="s">
        <v>51</v>
      </c>
      <c r="F389" s="45" t="s">
        <v>407</v>
      </c>
      <c r="G389" s="45" t="s">
        <v>283</v>
      </c>
      <c r="H389" s="45" t="s">
        <v>5793</v>
      </c>
      <c r="I389" s="45" t="s">
        <v>266</v>
      </c>
      <c r="J389" s="45" t="s">
        <v>601</v>
      </c>
      <c r="K389" s="45" t="s">
        <v>5794</v>
      </c>
      <c r="L389" s="45" t="s">
        <v>5795</v>
      </c>
      <c r="M389" s="45" t="s">
        <v>5796</v>
      </c>
      <c r="N389" s="45" t="s">
        <v>5797</v>
      </c>
      <c r="O389" s="46" t="s">
        <v>5798</v>
      </c>
      <c r="P389" s="45" t="s">
        <v>5799</v>
      </c>
      <c r="Q389" s="45">
        <v>6062320911</v>
      </c>
      <c r="R389" s="45">
        <v>6062323911</v>
      </c>
      <c r="S389" s="45" t="s">
        <v>5800</v>
      </c>
      <c r="T389" s="45" t="s">
        <v>5801</v>
      </c>
      <c r="U389" s="45" t="s">
        <v>5802</v>
      </c>
      <c r="V389" s="45" t="s">
        <v>66</v>
      </c>
      <c r="W389" s="45" t="s">
        <v>19</v>
      </c>
      <c r="X389" s="45" t="s">
        <v>5803</v>
      </c>
      <c r="Y389" s="45" t="s">
        <v>5804</v>
      </c>
      <c r="Z389" s="45">
        <v>6062320911</v>
      </c>
      <c r="AA389" s="45">
        <v>6062323911</v>
      </c>
      <c r="AB389" s="45" t="s">
        <v>5805</v>
      </c>
      <c r="AC389" s="45" t="s">
        <v>5806</v>
      </c>
      <c r="AD389" s="45" t="s">
        <v>5807</v>
      </c>
      <c r="AE389" s="45" t="s">
        <v>5808</v>
      </c>
      <c r="AF389" s="45" t="s">
        <v>26</v>
      </c>
      <c r="AG389" s="45" t="s">
        <v>27</v>
      </c>
    </row>
    <row r="390" spans="1:44" s="2" customFormat="1" ht="30">
      <c r="A390" s="21">
        <f t="shared" si="19"/>
        <v>36</v>
      </c>
      <c r="B390" s="113" t="s">
        <v>523</v>
      </c>
      <c r="C390" s="38" t="s">
        <v>6568</v>
      </c>
      <c r="D390" s="38" t="s">
        <v>6569</v>
      </c>
      <c r="E390" s="38" t="s">
        <v>51</v>
      </c>
      <c r="F390" s="38" t="s">
        <v>1651</v>
      </c>
      <c r="G390" s="38" t="s">
        <v>5</v>
      </c>
      <c r="H390" s="38" t="s">
        <v>6570</v>
      </c>
      <c r="I390" s="38" t="s">
        <v>7</v>
      </c>
      <c r="J390" s="38" t="s">
        <v>448</v>
      </c>
      <c r="K390" s="38" t="s">
        <v>525</v>
      </c>
      <c r="L390" s="38" t="s">
        <v>6571</v>
      </c>
      <c r="M390" s="38" t="s">
        <v>6572</v>
      </c>
      <c r="N390" s="38" t="s">
        <v>6573</v>
      </c>
      <c r="O390" s="106" t="s">
        <v>6574</v>
      </c>
      <c r="P390" s="38" t="s">
        <v>6575</v>
      </c>
      <c r="Q390" s="6" t="s">
        <v>6576</v>
      </c>
      <c r="R390" s="6" t="s">
        <v>6577</v>
      </c>
      <c r="S390" s="38" t="s">
        <v>6578</v>
      </c>
      <c r="T390" s="38" t="s">
        <v>6579</v>
      </c>
      <c r="U390" s="38" t="s">
        <v>6580</v>
      </c>
      <c r="V390" s="38" t="s">
        <v>66</v>
      </c>
      <c r="W390" s="38" t="s">
        <v>19</v>
      </c>
      <c r="X390" s="38" t="s">
        <v>6581</v>
      </c>
      <c r="Y390" s="38" t="s">
        <v>6582</v>
      </c>
      <c r="Z390" s="13">
        <v>628159955744</v>
      </c>
      <c r="AA390" s="38" t="s">
        <v>6577</v>
      </c>
      <c r="AB390" s="38" t="s">
        <v>6583</v>
      </c>
      <c r="AC390" s="38" t="s">
        <v>6584</v>
      </c>
      <c r="AD390" s="38" t="s">
        <v>6585</v>
      </c>
      <c r="AE390" s="38" t="s">
        <v>6586</v>
      </c>
      <c r="AF390" s="38" t="s">
        <v>26</v>
      </c>
      <c r="AG390" s="38" t="s">
        <v>27</v>
      </c>
    </row>
    <row r="391" spans="1:44" s="57" customFormat="1" ht="30">
      <c r="A391" s="21">
        <f t="shared" si="19"/>
        <v>37</v>
      </c>
      <c r="B391" s="20" t="s">
        <v>523</v>
      </c>
      <c r="C391" s="42" t="s">
        <v>4095</v>
      </c>
      <c r="D391" s="42" t="s">
        <v>4095</v>
      </c>
      <c r="E391" s="42" t="s">
        <v>3</v>
      </c>
      <c r="F391" s="42" t="s">
        <v>1206</v>
      </c>
      <c r="G391" s="42" t="s">
        <v>5</v>
      </c>
      <c r="H391" s="42" t="s">
        <v>4096</v>
      </c>
      <c r="I391" s="42" t="s">
        <v>7</v>
      </c>
      <c r="J391" s="42" t="s">
        <v>2305</v>
      </c>
      <c r="K391" s="42" t="s">
        <v>4097</v>
      </c>
      <c r="L391" s="42" t="s">
        <v>4098</v>
      </c>
      <c r="M391" s="42" t="s">
        <v>4099</v>
      </c>
      <c r="N391" s="42" t="s">
        <v>4100</v>
      </c>
      <c r="O391" s="47" t="s">
        <v>4101</v>
      </c>
      <c r="P391" s="42" t="s">
        <v>4102</v>
      </c>
      <c r="Q391" s="42">
        <v>924236160602</v>
      </c>
      <c r="R391" s="42" t="s">
        <v>262</v>
      </c>
      <c r="S391" s="42" t="s">
        <v>4103</v>
      </c>
      <c r="T391" s="42" t="s">
        <v>4104</v>
      </c>
      <c r="U391" s="42" t="s">
        <v>4105</v>
      </c>
      <c r="V391" s="42" t="s">
        <v>18</v>
      </c>
      <c r="W391" s="42" t="s">
        <v>193</v>
      </c>
      <c r="X391" s="42" t="s">
        <v>4106</v>
      </c>
      <c r="Y391" s="42" t="s">
        <v>4107</v>
      </c>
      <c r="Z391" s="42">
        <v>923338002105</v>
      </c>
      <c r="AA391" s="42" t="s">
        <v>262</v>
      </c>
      <c r="AB391" s="42" t="s">
        <v>4108</v>
      </c>
      <c r="AC391" s="42" t="s">
        <v>4109</v>
      </c>
      <c r="AD391" s="42" t="s">
        <v>4076</v>
      </c>
      <c r="AE391" s="42" t="s">
        <v>4110</v>
      </c>
      <c r="AF391" s="42" t="s">
        <v>26</v>
      </c>
      <c r="AG391" s="42" t="s">
        <v>27</v>
      </c>
    </row>
    <row r="392" spans="1:44" s="57" customFormat="1" ht="30">
      <c r="A392" s="13">
        <f t="shared" si="19"/>
        <v>38</v>
      </c>
      <c r="B392" s="9" t="s">
        <v>523</v>
      </c>
      <c r="C392" s="6" t="s">
        <v>3871</v>
      </c>
      <c r="D392" s="6" t="s">
        <v>3872</v>
      </c>
      <c r="E392" s="6" t="s">
        <v>3</v>
      </c>
      <c r="F392" s="6" t="s">
        <v>809</v>
      </c>
      <c r="G392" s="6" t="s">
        <v>117</v>
      </c>
      <c r="H392" s="6" t="s">
        <v>3873</v>
      </c>
      <c r="I392" s="6" t="s">
        <v>7</v>
      </c>
      <c r="J392" s="6" t="s">
        <v>33</v>
      </c>
      <c r="K392" s="6" t="s">
        <v>1012</v>
      </c>
      <c r="L392" s="6" t="s">
        <v>3874</v>
      </c>
      <c r="M392" s="6" t="s">
        <v>3875</v>
      </c>
      <c r="N392" s="6" t="s">
        <v>3876</v>
      </c>
      <c r="O392" s="7" t="s">
        <v>3877</v>
      </c>
      <c r="P392" s="6" t="s">
        <v>3878</v>
      </c>
      <c r="Q392" s="6">
        <v>92812832031</v>
      </c>
      <c r="R392" s="6">
        <v>91812832031</v>
      </c>
      <c r="S392" s="6" t="s">
        <v>3879</v>
      </c>
      <c r="T392" s="6" t="s">
        <v>3880</v>
      </c>
      <c r="U392" s="6" t="s">
        <v>3881</v>
      </c>
      <c r="V392" s="6" t="s">
        <v>18</v>
      </c>
      <c r="W392" s="6" t="s">
        <v>19</v>
      </c>
      <c r="X392" s="6" t="s">
        <v>3882</v>
      </c>
      <c r="Y392" s="6" t="s">
        <v>3883</v>
      </c>
      <c r="Z392" s="6">
        <v>923023822144</v>
      </c>
      <c r="AA392" s="6">
        <v>923023822144</v>
      </c>
      <c r="AB392" s="6" t="s">
        <v>3884</v>
      </c>
      <c r="AC392" s="6" t="s">
        <v>352</v>
      </c>
      <c r="AD392" s="6" t="s">
        <v>3885</v>
      </c>
      <c r="AE392" s="6" t="s">
        <v>3886</v>
      </c>
      <c r="AF392" s="6" t="s">
        <v>26</v>
      </c>
      <c r="AG392" s="6" t="s">
        <v>27</v>
      </c>
    </row>
    <row r="393" spans="1:44" s="57" customFormat="1" ht="30">
      <c r="A393" s="13">
        <f t="shared" si="19"/>
        <v>39</v>
      </c>
      <c r="B393" s="9" t="s">
        <v>523</v>
      </c>
      <c r="C393" s="6" t="s">
        <v>3375</v>
      </c>
      <c r="D393" s="6" t="s">
        <v>3376</v>
      </c>
      <c r="E393" s="6" t="s">
        <v>51</v>
      </c>
      <c r="F393" s="6" t="s">
        <v>222</v>
      </c>
      <c r="G393" s="6" t="s">
        <v>335</v>
      </c>
      <c r="H393" s="6" t="s">
        <v>3377</v>
      </c>
      <c r="I393" s="6" t="s">
        <v>266</v>
      </c>
      <c r="J393" s="6" t="s">
        <v>3378</v>
      </c>
      <c r="K393" s="6" t="s">
        <v>3379</v>
      </c>
      <c r="L393" s="6" t="s">
        <v>3380</v>
      </c>
      <c r="M393" s="6" t="s">
        <v>3381</v>
      </c>
      <c r="N393" s="6" t="s">
        <v>3382</v>
      </c>
      <c r="O393" s="7" t="s">
        <v>3383</v>
      </c>
      <c r="P393" s="6" t="s">
        <v>3384</v>
      </c>
      <c r="Q393" s="6">
        <v>85517823408</v>
      </c>
      <c r="R393" s="6">
        <v>85517823408</v>
      </c>
      <c r="S393" s="6" t="s">
        <v>3385</v>
      </c>
      <c r="T393" s="6" t="s">
        <v>3386</v>
      </c>
      <c r="U393" s="6" t="s">
        <v>3387</v>
      </c>
      <c r="V393" s="6" t="s">
        <v>18</v>
      </c>
      <c r="W393" s="6" t="s">
        <v>193</v>
      </c>
      <c r="X393" s="6" t="s">
        <v>3388</v>
      </c>
      <c r="Y393" s="6" t="s">
        <v>3389</v>
      </c>
      <c r="Z393" s="6">
        <v>85517823408</v>
      </c>
      <c r="AA393" s="6">
        <v>85517823408</v>
      </c>
      <c r="AB393" s="6" t="s">
        <v>3390</v>
      </c>
      <c r="AC393" s="6" t="s">
        <v>3391</v>
      </c>
      <c r="AD393" s="6" t="s">
        <v>3392</v>
      </c>
      <c r="AE393" s="6" t="s">
        <v>3393</v>
      </c>
      <c r="AF393" s="6" t="s">
        <v>26</v>
      </c>
      <c r="AG393" s="6" t="s">
        <v>27</v>
      </c>
    </row>
    <row r="394" spans="1:44" s="57" customFormat="1" ht="30">
      <c r="A394" s="13">
        <f t="shared" si="19"/>
        <v>40</v>
      </c>
      <c r="B394" s="9" t="s">
        <v>523</v>
      </c>
      <c r="C394" s="6" t="s">
        <v>293</v>
      </c>
      <c r="D394" s="6" t="s">
        <v>294</v>
      </c>
      <c r="E394" s="6" t="s">
        <v>3</v>
      </c>
      <c r="F394" s="6" t="s">
        <v>95</v>
      </c>
      <c r="G394" s="6" t="s">
        <v>5</v>
      </c>
      <c r="H394" s="6" t="s">
        <v>1720</v>
      </c>
      <c r="I394" s="6" t="s">
        <v>7</v>
      </c>
      <c r="J394" s="6" t="s">
        <v>448</v>
      </c>
      <c r="K394" s="6" t="s">
        <v>1721</v>
      </c>
      <c r="L394" s="6" t="s">
        <v>1722</v>
      </c>
      <c r="M394" s="6" t="s">
        <v>1723</v>
      </c>
      <c r="N394" s="6" t="s">
        <v>1724</v>
      </c>
      <c r="O394" s="7" t="s">
        <v>300</v>
      </c>
      <c r="P394" s="6" t="s">
        <v>301</v>
      </c>
      <c r="Q394" s="6">
        <v>97714672637</v>
      </c>
      <c r="R394" s="6">
        <v>97714672637</v>
      </c>
      <c r="S394" s="6" t="s">
        <v>1725</v>
      </c>
      <c r="T394" s="6" t="s">
        <v>303</v>
      </c>
      <c r="U394" s="6" t="s">
        <v>1726</v>
      </c>
      <c r="V394" s="6" t="s">
        <v>18</v>
      </c>
      <c r="W394" s="6" t="s">
        <v>19</v>
      </c>
      <c r="X394" s="6" t="s">
        <v>305</v>
      </c>
      <c r="Y394" s="6" t="s">
        <v>306</v>
      </c>
      <c r="Z394" s="6">
        <v>9779851016713</v>
      </c>
      <c r="AA394" s="6">
        <v>97714672637</v>
      </c>
      <c r="AB394" s="6" t="s">
        <v>1727</v>
      </c>
      <c r="AC394" s="6" t="s">
        <v>1728</v>
      </c>
      <c r="AD394" s="6" t="s">
        <v>1729</v>
      </c>
      <c r="AE394" s="6" t="s">
        <v>1730</v>
      </c>
      <c r="AF394" s="6" t="s">
        <v>26</v>
      </c>
      <c r="AG394" s="6" t="s">
        <v>27</v>
      </c>
    </row>
    <row r="395" spans="1:44" s="57" customFormat="1" ht="30">
      <c r="A395" s="13">
        <f t="shared" si="19"/>
        <v>41</v>
      </c>
      <c r="B395" s="16" t="s">
        <v>523</v>
      </c>
      <c r="C395" s="36" t="s">
        <v>5276</v>
      </c>
      <c r="D395" s="36" t="s">
        <v>5277</v>
      </c>
      <c r="E395" s="6" t="s">
        <v>3</v>
      </c>
      <c r="F395" s="52" t="s">
        <v>527</v>
      </c>
      <c r="G395" s="52" t="s">
        <v>5</v>
      </c>
      <c r="H395" s="52" t="s">
        <v>5278</v>
      </c>
      <c r="I395" s="52" t="s">
        <v>7</v>
      </c>
      <c r="J395" s="52" t="s">
        <v>448</v>
      </c>
      <c r="K395" s="52" t="s">
        <v>5279</v>
      </c>
      <c r="L395" s="52" t="s">
        <v>5280</v>
      </c>
      <c r="M395" s="52" t="s">
        <v>5281</v>
      </c>
      <c r="N395" s="52" t="s">
        <v>531</v>
      </c>
      <c r="O395" s="53" t="s">
        <v>5282</v>
      </c>
      <c r="P395" s="52" t="s">
        <v>5283</v>
      </c>
      <c r="Q395" s="52" t="s">
        <v>5284</v>
      </c>
      <c r="R395" s="52" t="s">
        <v>336</v>
      </c>
      <c r="S395" s="52" t="s">
        <v>5280</v>
      </c>
      <c r="T395" s="52" t="s">
        <v>5285</v>
      </c>
      <c r="U395" s="52" t="s">
        <v>5286</v>
      </c>
      <c r="V395" s="52" t="s">
        <v>18</v>
      </c>
      <c r="W395" s="52" t="s">
        <v>193</v>
      </c>
      <c r="X395" s="52" t="s">
        <v>531</v>
      </c>
      <c r="Y395" s="52" t="s">
        <v>5287</v>
      </c>
      <c r="Z395" s="52" t="s">
        <v>5288</v>
      </c>
      <c r="AA395" s="52" t="s">
        <v>336</v>
      </c>
      <c r="AB395" s="52" t="s">
        <v>5289</v>
      </c>
      <c r="AC395" s="52" t="s">
        <v>5290</v>
      </c>
      <c r="AD395" s="52" t="s">
        <v>5291</v>
      </c>
      <c r="AE395" s="52" t="s">
        <v>5292</v>
      </c>
      <c r="AF395" s="52" t="s">
        <v>26</v>
      </c>
      <c r="AG395" s="52" t="s">
        <v>27</v>
      </c>
      <c r="AH395" s="48"/>
      <c r="AI395" s="48"/>
      <c r="AJ395" s="48"/>
      <c r="AK395" s="48"/>
      <c r="AL395" s="48"/>
      <c r="AM395" s="48"/>
      <c r="AN395" s="48"/>
      <c r="AO395" s="48"/>
      <c r="AP395" s="48"/>
      <c r="AQ395" s="48"/>
      <c r="AR395" s="48"/>
    </row>
    <row r="396" spans="1:44" ht="30">
      <c r="A396" s="13">
        <f t="shared" si="19"/>
        <v>42</v>
      </c>
      <c r="B396" s="9" t="s">
        <v>523</v>
      </c>
      <c r="C396" s="103" t="s">
        <v>5460</v>
      </c>
      <c r="D396" s="103" t="s">
        <v>262</v>
      </c>
      <c r="E396" s="103" t="s">
        <v>618</v>
      </c>
      <c r="F396" s="6" t="s">
        <v>4031</v>
      </c>
      <c r="G396" s="6" t="s">
        <v>5</v>
      </c>
      <c r="H396" s="6" t="s">
        <v>6626</v>
      </c>
      <c r="I396" s="6" t="s">
        <v>246</v>
      </c>
      <c r="J396" s="6" t="s">
        <v>33</v>
      </c>
      <c r="K396" s="6" t="s">
        <v>262</v>
      </c>
      <c r="L396" s="6" t="s">
        <v>262</v>
      </c>
      <c r="M396" s="6" t="s">
        <v>262</v>
      </c>
      <c r="N396" s="6" t="s">
        <v>262</v>
      </c>
      <c r="O396" s="6" t="s">
        <v>262</v>
      </c>
      <c r="P396" s="6" t="s">
        <v>6627</v>
      </c>
      <c r="Q396" s="6" t="s">
        <v>6628</v>
      </c>
      <c r="R396" s="6" t="s">
        <v>6629</v>
      </c>
      <c r="S396" s="6" t="s">
        <v>262</v>
      </c>
      <c r="T396" s="6" t="s">
        <v>262</v>
      </c>
      <c r="U396" s="6" t="s">
        <v>6630</v>
      </c>
      <c r="V396" s="6" t="s">
        <v>66</v>
      </c>
      <c r="W396" s="6" t="s">
        <v>193</v>
      </c>
      <c r="X396" s="6" t="s">
        <v>4207</v>
      </c>
      <c r="Y396" s="6" t="s">
        <v>6631</v>
      </c>
      <c r="Z396" s="6" t="s">
        <v>6628</v>
      </c>
      <c r="AA396" s="6" t="s">
        <v>6629</v>
      </c>
      <c r="AB396" s="6" t="s">
        <v>6632</v>
      </c>
      <c r="AC396" s="6" t="s">
        <v>6633</v>
      </c>
      <c r="AD396" s="38" t="s">
        <v>6721</v>
      </c>
      <c r="AE396" s="38" t="s">
        <v>6739</v>
      </c>
      <c r="AF396" s="38" t="s">
        <v>26</v>
      </c>
      <c r="AG396" s="38" t="s">
        <v>27</v>
      </c>
    </row>
    <row r="397" spans="1:44" ht="15.75" thickBot="1">
      <c r="A397" s="57"/>
      <c r="B397" s="114"/>
      <c r="AE397" s="115"/>
      <c r="AF397" s="115"/>
      <c r="AG397" s="115"/>
      <c r="AH397" s="1"/>
      <c r="AI397" s="1"/>
      <c r="AJ397" s="1"/>
      <c r="AK397" s="1"/>
      <c r="AL397" s="1"/>
      <c r="AM397" s="1"/>
      <c r="AN397" s="1"/>
      <c r="AO397" s="1"/>
      <c r="AP397" s="1"/>
      <c r="AQ397" s="1"/>
      <c r="AR397" s="1"/>
    </row>
    <row r="398" spans="1:44" ht="15.75" thickBot="1">
      <c r="A398" s="57"/>
      <c r="B398" s="114"/>
      <c r="AD398" s="1"/>
      <c r="AE398" s="116"/>
      <c r="AF398" s="116"/>
      <c r="AG398" s="116"/>
      <c r="AH398" s="1"/>
      <c r="AI398" s="1"/>
      <c r="AJ398" s="1"/>
      <c r="AK398" s="1"/>
      <c r="AL398" s="1"/>
      <c r="AM398" s="1"/>
      <c r="AN398" s="1"/>
      <c r="AO398" s="1"/>
      <c r="AP398" s="1"/>
      <c r="AQ398" s="1"/>
      <c r="AR398" s="1"/>
    </row>
    <row r="399" spans="1:44" ht="15.75" thickBot="1">
      <c r="A399" s="57"/>
      <c r="B399" s="114"/>
      <c r="AD399" s="1"/>
      <c r="AE399" s="116"/>
      <c r="AF399" s="116"/>
      <c r="AG399" s="116"/>
      <c r="AH399" s="1"/>
      <c r="AI399" s="1"/>
      <c r="AJ399" s="1"/>
      <c r="AK399" s="1"/>
      <c r="AL399" s="1"/>
      <c r="AM399" s="1"/>
      <c r="AN399" s="1"/>
      <c r="AO399" s="1"/>
      <c r="AP399" s="1"/>
      <c r="AQ399" s="1"/>
      <c r="AR399" s="1"/>
    </row>
    <row r="400" spans="1:44" ht="15.75" thickBot="1">
      <c r="A400" s="57"/>
      <c r="B400" s="114"/>
      <c r="AD400" s="1"/>
      <c r="AE400" s="116"/>
      <c r="AF400" s="116"/>
      <c r="AG400" s="116"/>
      <c r="AH400" s="1"/>
      <c r="AI400" s="1"/>
      <c r="AJ400" s="1"/>
      <c r="AK400" s="1"/>
      <c r="AL400" s="1"/>
      <c r="AM400" s="1"/>
      <c r="AN400" s="1"/>
      <c r="AO400" s="1"/>
      <c r="AP400" s="1"/>
      <c r="AQ400" s="1"/>
      <c r="AR400" s="1"/>
    </row>
    <row r="401" spans="1:44" ht="15.75" thickBot="1">
      <c r="A401" s="57"/>
      <c r="B401" s="114"/>
      <c r="AD401" s="1"/>
      <c r="AE401" s="116"/>
      <c r="AF401" s="116"/>
      <c r="AG401" s="116"/>
      <c r="AH401" s="1"/>
      <c r="AI401" s="1"/>
      <c r="AJ401" s="1"/>
      <c r="AK401" s="1"/>
      <c r="AL401" s="1"/>
      <c r="AM401" s="1"/>
      <c r="AN401" s="1"/>
      <c r="AO401" s="1"/>
      <c r="AP401" s="1"/>
      <c r="AQ401" s="1"/>
      <c r="AR401" s="1"/>
    </row>
    <row r="402" spans="1:44" ht="15.75" thickBot="1">
      <c r="A402" s="57"/>
      <c r="B402" s="114"/>
      <c r="AD402" s="1"/>
      <c r="AE402" s="116"/>
      <c r="AF402" s="116"/>
      <c r="AG402" s="116"/>
      <c r="AH402" s="1"/>
      <c r="AI402" s="1"/>
      <c r="AJ402" s="1"/>
      <c r="AK402" s="1"/>
      <c r="AL402" s="1"/>
      <c r="AM402" s="1"/>
      <c r="AN402" s="1"/>
      <c r="AO402" s="1"/>
      <c r="AP402" s="1"/>
      <c r="AQ402" s="1"/>
      <c r="AR402" s="1"/>
    </row>
    <row r="403" spans="1:44" ht="15.75" thickBot="1">
      <c r="A403" s="57" t="s">
        <v>6957</v>
      </c>
      <c r="B403" s="114"/>
      <c r="AD403" s="1"/>
      <c r="AE403" s="116"/>
      <c r="AF403" s="116"/>
      <c r="AG403" s="116"/>
      <c r="AH403" s="1"/>
      <c r="AI403" s="1"/>
      <c r="AJ403" s="1"/>
      <c r="AK403" s="1"/>
      <c r="AL403" s="1"/>
      <c r="AM403" s="1"/>
      <c r="AN403" s="1"/>
      <c r="AO403" s="1"/>
      <c r="AP403" s="1"/>
      <c r="AQ403" s="1"/>
      <c r="AR403" s="1"/>
    </row>
    <row r="404" spans="1:44" ht="15.75" thickBot="1">
      <c r="A404" s="57"/>
      <c r="B404" s="114"/>
      <c r="AD404" s="1"/>
      <c r="AE404" s="116"/>
      <c r="AF404" s="116"/>
      <c r="AG404" s="116"/>
      <c r="AH404" s="1"/>
      <c r="AI404" s="1"/>
      <c r="AJ404" s="1"/>
      <c r="AK404" s="1"/>
      <c r="AL404" s="1"/>
      <c r="AM404" s="1"/>
      <c r="AN404" s="1"/>
      <c r="AO404" s="1"/>
      <c r="AP404" s="1"/>
      <c r="AQ404" s="1"/>
      <c r="AR404" s="1"/>
    </row>
    <row r="405" spans="1:44" ht="15.75" thickBot="1">
      <c r="A405" s="57"/>
      <c r="B405" s="114"/>
      <c r="AD405" s="1"/>
      <c r="AE405" s="116"/>
      <c r="AF405" s="116"/>
      <c r="AG405" s="116"/>
      <c r="AH405" s="1"/>
      <c r="AI405" s="1"/>
      <c r="AJ405" s="1"/>
      <c r="AK405" s="1"/>
      <c r="AL405" s="1"/>
      <c r="AM405" s="1"/>
      <c r="AN405" s="1"/>
      <c r="AO405" s="1"/>
      <c r="AP405" s="1"/>
      <c r="AQ405" s="1"/>
      <c r="AR405" s="1"/>
    </row>
    <row r="406" spans="1:44" ht="15.75" thickBot="1">
      <c r="A406" s="57"/>
      <c r="B406" s="114"/>
      <c r="AD406" s="1"/>
      <c r="AE406" s="116"/>
      <c r="AF406" s="116"/>
      <c r="AG406" s="116"/>
      <c r="AH406" s="1"/>
      <c r="AI406" s="1"/>
      <c r="AJ406" s="1"/>
      <c r="AK406" s="1"/>
      <c r="AL406" s="1"/>
      <c r="AM406" s="1"/>
      <c r="AN406" s="1"/>
      <c r="AO406" s="1"/>
      <c r="AP406" s="1"/>
      <c r="AQ406" s="1"/>
      <c r="AR406" s="1"/>
    </row>
    <row r="407" spans="1:44" ht="15.75" thickBot="1">
      <c r="A407" s="57"/>
      <c r="B407" s="114"/>
      <c r="AD407" s="1"/>
      <c r="AE407" s="116"/>
      <c r="AF407" s="116"/>
      <c r="AG407" s="116"/>
      <c r="AH407" s="1"/>
      <c r="AI407" s="1"/>
      <c r="AJ407" s="1"/>
      <c r="AK407" s="1"/>
      <c r="AL407" s="1"/>
      <c r="AM407" s="1"/>
      <c r="AN407" s="1"/>
      <c r="AO407" s="1"/>
      <c r="AP407" s="1"/>
      <c r="AQ407" s="1"/>
      <c r="AR407" s="1"/>
    </row>
    <row r="408" spans="1:44" ht="15.75" thickBot="1">
      <c r="A408" s="57"/>
      <c r="B408" s="114"/>
      <c r="AD408" s="1"/>
      <c r="AE408" s="116"/>
      <c r="AF408" s="116"/>
      <c r="AG408" s="116"/>
      <c r="AH408" s="1"/>
      <c r="AI408" s="1"/>
      <c r="AJ408" s="1"/>
      <c r="AK408" s="1"/>
      <c r="AL408" s="1"/>
      <c r="AM408" s="1"/>
      <c r="AN408" s="1"/>
      <c r="AO408" s="1"/>
      <c r="AP408" s="1"/>
      <c r="AQ408" s="1"/>
      <c r="AR408" s="1"/>
    </row>
    <row r="409" spans="1:44" ht="15.75" thickBot="1">
      <c r="A409" s="57"/>
      <c r="B409" s="114"/>
      <c r="AD409" s="1"/>
      <c r="AE409" s="116"/>
      <c r="AF409" s="116"/>
      <c r="AG409" s="116"/>
      <c r="AH409" s="1"/>
      <c r="AI409" s="1"/>
      <c r="AJ409" s="1"/>
      <c r="AK409" s="1"/>
      <c r="AL409" s="1"/>
      <c r="AM409" s="1"/>
      <c r="AN409" s="1"/>
      <c r="AO409" s="1"/>
      <c r="AP409" s="1"/>
      <c r="AQ409" s="1"/>
      <c r="AR409" s="1"/>
    </row>
    <row r="410" spans="1:44" ht="15.75" thickBot="1">
      <c r="A410" s="57"/>
      <c r="B410" s="114"/>
      <c r="AD410" s="1"/>
      <c r="AE410" s="116"/>
      <c r="AF410" s="116"/>
      <c r="AG410" s="116"/>
      <c r="AH410" s="1"/>
      <c r="AI410" s="1"/>
      <c r="AJ410" s="1"/>
      <c r="AK410" s="1"/>
      <c r="AL410" s="1"/>
      <c r="AM410" s="1"/>
      <c r="AN410" s="1"/>
      <c r="AO410" s="1"/>
      <c r="AP410" s="1"/>
      <c r="AQ410" s="1"/>
      <c r="AR410" s="1"/>
    </row>
    <row r="411" spans="1:44" ht="15.75" thickBot="1">
      <c r="A411" s="57"/>
      <c r="B411" s="114"/>
      <c r="AD411" s="1"/>
      <c r="AE411" s="116"/>
      <c r="AF411" s="116"/>
      <c r="AG411" s="116"/>
      <c r="AH411" s="1"/>
      <c r="AI411" s="1"/>
      <c r="AJ411" s="1"/>
      <c r="AK411" s="1"/>
      <c r="AL411" s="1"/>
      <c r="AM411" s="1"/>
      <c r="AN411" s="1"/>
      <c r="AO411" s="1"/>
      <c r="AP411" s="1"/>
      <c r="AQ411" s="1"/>
      <c r="AR411" s="1"/>
    </row>
    <row r="412" spans="1:44" ht="15.75" thickBot="1">
      <c r="A412" s="57"/>
      <c r="B412" s="114"/>
      <c r="AD412" s="1"/>
      <c r="AE412" s="116"/>
      <c r="AF412" s="116"/>
      <c r="AG412" s="116"/>
      <c r="AH412" s="1"/>
      <c r="AI412" s="1"/>
      <c r="AJ412" s="1"/>
      <c r="AK412" s="1"/>
      <c r="AL412" s="1"/>
      <c r="AM412" s="1"/>
      <c r="AN412" s="1"/>
      <c r="AO412" s="1"/>
      <c r="AP412" s="1"/>
      <c r="AQ412" s="1"/>
      <c r="AR412" s="1"/>
    </row>
    <row r="413" spans="1:44" ht="15.75" thickBot="1">
      <c r="A413" s="57"/>
      <c r="B413" s="114"/>
      <c r="AD413" s="1"/>
      <c r="AE413" s="116"/>
      <c r="AF413" s="116"/>
      <c r="AG413" s="116"/>
      <c r="AH413" s="1"/>
      <c r="AI413" s="1"/>
      <c r="AJ413" s="1"/>
      <c r="AK413" s="1"/>
      <c r="AL413" s="1"/>
      <c r="AM413" s="1"/>
      <c r="AN413" s="1"/>
      <c r="AO413" s="1"/>
      <c r="AP413" s="1"/>
      <c r="AQ413" s="1"/>
      <c r="AR413" s="1"/>
    </row>
    <row r="414" spans="1:44" ht="15.75" thickBot="1">
      <c r="A414" s="57"/>
      <c r="B414" s="114"/>
      <c r="AD414" s="1"/>
      <c r="AE414" s="116"/>
      <c r="AF414" s="116"/>
      <c r="AG414" s="116"/>
      <c r="AH414" s="1"/>
      <c r="AI414" s="1"/>
      <c r="AJ414" s="1"/>
      <c r="AK414" s="1"/>
      <c r="AL414" s="1"/>
      <c r="AM414" s="1"/>
      <c r="AN414" s="1"/>
      <c r="AO414" s="1"/>
      <c r="AP414" s="1"/>
      <c r="AQ414" s="1"/>
      <c r="AR414" s="1"/>
    </row>
    <row r="415" spans="1:44" ht="15.75" thickBot="1">
      <c r="A415" s="57"/>
      <c r="B415" s="114"/>
      <c r="AD415" s="1"/>
      <c r="AE415" s="116"/>
      <c r="AF415" s="116"/>
      <c r="AG415" s="116"/>
      <c r="AH415" s="1"/>
      <c r="AI415" s="1"/>
      <c r="AJ415" s="1"/>
      <c r="AK415" s="1"/>
      <c r="AL415" s="1"/>
      <c r="AM415" s="1"/>
      <c r="AN415" s="1"/>
      <c r="AO415" s="1"/>
      <c r="AP415" s="1"/>
      <c r="AQ415" s="1"/>
      <c r="AR415" s="1"/>
    </row>
    <row r="416" spans="1:44" ht="15.75" thickBot="1">
      <c r="A416" s="57"/>
      <c r="B416" s="114"/>
      <c r="AD416" s="1"/>
      <c r="AE416" s="116"/>
      <c r="AF416" s="116"/>
      <c r="AG416" s="116"/>
      <c r="AH416" s="1"/>
      <c r="AI416" s="1"/>
      <c r="AJ416" s="1"/>
      <c r="AK416" s="1"/>
      <c r="AL416" s="1"/>
      <c r="AM416" s="1"/>
      <c r="AN416" s="1"/>
      <c r="AO416" s="1"/>
      <c r="AP416" s="1"/>
      <c r="AQ416" s="1"/>
      <c r="AR416" s="1"/>
    </row>
    <row r="417" spans="1:44" ht="15.75" thickBot="1">
      <c r="A417" s="57"/>
      <c r="B417" s="114"/>
      <c r="AD417" s="1"/>
      <c r="AE417" s="116"/>
      <c r="AF417" s="116"/>
      <c r="AG417" s="116"/>
      <c r="AH417" s="1"/>
      <c r="AI417" s="1"/>
      <c r="AJ417" s="1"/>
      <c r="AK417" s="1"/>
      <c r="AL417" s="1"/>
      <c r="AM417" s="1"/>
      <c r="AN417" s="1"/>
      <c r="AO417" s="1"/>
      <c r="AP417" s="1"/>
      <c r="AQ417" s="1"/>
      <c r="AR417" s="1"/>
    </row>
    <row r="418" spans="1:44" ht="15.75" thickBot="1">
      <c r="A418" s="57"/>
      <c r="B418" s="114"/>
      <c r="AD418" s="1"/>
      <c r="AE418" s="116"/>
      <c r="AF418" s="116"/>
      <c r="AG418" s="116"/>
      <c r="AH418" s="1"/>
      <c r="AI418" s="1"/>
      <c r="AJ418" s="1"/>
      <c r="AK418" s="1"/>
      <c r="AL418" s="1"/>
      <c r="AM418" s="1"/>
      <c r="AN418" s="1"/>
      <c r="AO418" s="1"/>
      <c r="AP418" s="1"/>
      <c r="AQ418" s="1"/>
      <c r="AR418" s="1"/>
    </row>
    <row r="419" spans="1:44" ht="15.75" thickBot="1">
      <c r="A419" s="57"/>
      <c r="B419" s="114"/>
      <c r="AD419" s="1"/>
      <c r="AE419" s="116"/>
      <c r="AF419" s="116"/>
      <c r="AG419" s="116"/>
      <c r="AH419" s="1"/>
      <c r="AI419" s="1"/>
      <c r="AJ419" s="1"/>
      <c r="AK419" s="1"/>
      <c r="AL419" s="1"/>
      <c r="AM419" s="1"/>
      <c r="AN419" s="1"/>
      <c r="AO419" s="1"/>
      <c r="AP419" s="1"/>
      <c r="AQ419" s="1"/>
      <c r="AR419" s="1"/>
    </row>
    <row r="420" spans="1:44" ht="15.75" thickBot="1">
      <c r="A420" s="57"/>
      <c r="B420" s="114"/>
      <c r="AD420" s="1"/>
      <c r="AE420" s="116"/>
      <c r="AF420" s="116"/>
      <c r="AG420" s="116"/>
      <c r="AH420" s="1"/>
      <c r="AI420" s="1"/>
      <c r="AJ420" s="1"/>
      <c r="AK420" s="1"/>
      <c r="AL420" s="1"/>
      <c r="AM420" s="1"/>
      <c r="AN420" s="1"/>
      <c r="AO420" s="1"/>
      <c r="AP420" s="1"/>
      <c r="AQ420" s="1"/>
      <c r="AR420" s="1"/>
    </row>
    <row r="421" spans="1:44" ht="15.75" thickBot="1">
      <c r="A421" s="57"/>
      <c r="B421" s="114"/>
      <c r="AD421" s="1"/>
      <c r="AE421" s="116"/>
      <c r="AF421" s="116"/>
      <c r="AG421" s="116"/>
      <c r="AH421" s="1"/>
      <c r="AI421" s="1"/>
      <c r="AJ421" s="1"/>
      <c r="AK421" s="1"/>
      <c r="AL421" s="1"/>
      <c r="AM421" s="1"/>
      <c r="AN421" s="1"/>
      <c r="AO421" s="1"/>
      <c r="AP421" s="1"/>
      <c r="AQ421" s="1"/>
      <c r="AR421" s="1"/>
    </row>
    <row r="422" spans="1:44" ht="15.75" thickBot="1">
      <c r="A422" s="57"/>
      <c r="B422" s="114"/>
      <c r="AD422" s="1"/>
      <c r="AE422" s="116"/>
      <c r="AF422" s="116"/>
      <c r="AG422" s="116"/>
      <c r="AH422" s="1"/>
      <c r="AI422" s="1"/>
      <c r="AJ422" s="1"/>
      <c r="AK422" s="1"/>
      <c r="AL422" s="1"/>
      <c r="AM422" s="1"/>
      <c r="AN422" s="1"/>
      <c r="AO422" s="1"/>
      <c r="AP422" s="1"/>
      <c r="AQ422" s="1"/>
      <c r="AR422" s="1"/>
    </row>
    <row r="423" spans="1:44" ht="15.75" thickBot="1">
      <c r="A423" s="57"/>
      <c r="B423" s="114"/>
      <c r="AD423" s="1"/>
      <c r="AE423" s="116"/>
      <c r="AF423" s="116"/>
      <c r="AG423" s="116"/>
      <c r="AH423" s="1"/>
      <c r="AI423" s="1"/>
      <c r="AJ423" s="1"/>
      <c r="AK423" s="1"/>
      <c r="AL423" s="1"/>
      <c r="AM423" s="1"/>
      <c r="AN423" s="1"/>
      <c r="AO423" s="1"/>
      <c r="AP423" s="1"/>
      <c r="AQ423" s="1"/>
      <c r="AR423" s="1"/>
    </row>
    <row r="424" spans="1:44" ht="15.75" thickBot="1">
      <c r="A424" s="57"/>
      <c r="B424" s="114"/>
      <c r="AD424" s="1"/>
      <c r="AE424" s="116"/>
      <c r="AF424" s="116"/>
      <c r="AG424" s="116"/>
      <c r="AH424" s="1"/>
      <c r="AI424" s="1"/>
      <c r="AJ424" s="1"/>
      <c r="AK424" s="1"/>
      <c r="AL424" s="1"/>
      <c r="AM424" s="1"/>
      <c r="AN424" s="1"/>
      <c r="AO424" s="1"/>
      <c r="AP424" s="1"/>
      <c r="AQ424" s="1"/>
      <c r="AR424" s="1"/>
    </row>
    <row r="425" spans="1:44" ht="15.75" thickBot="1">
      <c r="A425" s="57"/>
      <c r="B425" s="114"/>
      <c r="AD425" s="1"/>
      <c r="AE425" s="116"/>
      <c r="AF425" s="116"/>
      <c r="AG425" s="116"/>
      <c r="AH425" s="1"/>
      <c r="AI425" s="1"/>
      <c r="AJ425" s="1"/>
      <c r="AK425" s="1"/>
      <c r="AL425" s="1"/>
      <c r="AM425" s="1"/>
      <c r="AN425" s="1"/>
      <c r="AO425" s="1"/>
      <c r="AP425" s="1"/>
      <c r="AQ425" s="1"/>
      <c r="AR425" s="1"/>
    </row>
    <row r="426" spans="1:44" ht="15.75" thickBot="1">
      <c r="A426" s="57"/>
      <c r="B426" s="114"/>
      <c r="AD426" s="1"/>
      <c r="AE426" s="116"/>
      <c r="AF426" s="116"/>
      <c r="AG426" s="116"/>
      <c r="AH426" s="1"/>
      <c r="AI426" s="1"/>
      <c r="AJ426" s="1"/>
      <c r="AK426" s="1"/>
      <c r="AL426" s="1"/>
      <c r="AM426" s="1"/>
      <c r="AN426" s="1"/>
      <c r="AO426" s="1"/>
      <c r="AP426" s="1"/>
      <c r="AQ426" s="1"/>
      <c r="AR426" s="1"/>
    </row>
    <row r="427" spans="1:44" ht="15.75" thickBot="1">
      <c r="A427" s="57"/>
      <c r="B427" s="114"/>
      <c r="AD427" s="1"/>
      <c r="AE427" s="116"/>
      <c r="AF427" s="116"/>
      <c r="AG427" s="116"/>
      <c r="AH427" s="1"/>
      <c r="AI427" s="1"/>
      <c r="AJ427" s="1"/>
      <c r="AK427" s="1"/>
      <c r="AL427" s="1"/>
      <c r="AM427" s="1"/>
      <c r="AN427" s="1"/>
      <c r="AO427" s="1"/>
      <c r="AP427" s="1"/>
      <c r="AQ427" s="1"/>
      <c r="AR427" s="1"/>
    </row>
    <row r="428" spans="1:44" ht="15.75" thickBot="1">
      <c r="A428" s="57"/>
      <c r="B428" s="114"/>
      <c r="AD428" s="1"/>
      <c r="AE428" s="116"/>
      <c r="AF428" s="116"/>
      <c r="AG428" s="116"/>
      <c r="AH428" s="1"/>
      <c r="AI428" s="1"/>
      <c r="AJ428" s="1"/>
      <c r="AK428" s="1"/>
      <c r="AL428" s="1"/>
      <c r="AM428" s="1"/>
      <c r="AN428" s="1"/>
      <c r="AO428" s="1"/>
      <c r="AP428" s="1"/>
      <c r="AQ428" s="1"/>
      <c r="AR428" s="1"/>
    </row>
    <row r="429" spans="1:44" ht="15.75" thickBot="1">
      <c r="A429" s="57"/>
      <c r="B429" s="114"/>
      <c r="AD429" s="1"/>
      <c r="AE429" s="116"/>
      <c r="AF429" s="116"/>
      <c r="AG429" s="116"/>
      <c r="AH429" s="1"/>
      <c r="AI429" s="1"/>
      <c r="AJ429" s="1"/>
      <c r="AK429" s="1"/>
      <c r="AL429" s="1"/>
      <c r="AM429" s="1"/>
      <c r="AN429" s="1"/>
      <c r="AO429" s="1"/>
      <c r="AP429" s="1"/>
      <c r="AQ429" s="1"/>
      <c r="AR429" s="1"/>
    </row>
    <row r="430" spans="1:44" ht="15.75" thickBot="1">
      <c r="A430" s="57"/>
      <c r="B430" s="114"/>
      <c r="AD430" s="1"/>
      <c r="AE430" s="116"/>
      <c r="AF430" s="116"/>
      <c r="AG430" s="116"/>
      <c r="AH430" s="1"/>
      <c r="AI430" s="1"/>
      <c r="AJ430" s="1"/>
      <c r="AK430" s="1"/>
      <c r="AL430" s="1"/>
      <c r="AM430" s="1"/>
      <c r="AN430" s="1"/>
      <c r="AO430" s="1"/>
      <c r="AP430" s="1"/>
      <c r="AQ430" s="1"/>
      <c r="AR430" s="1"/>
    </row>
    <row r="431" spans="1:44" ht="15.75" thickBot="1">
      <c r="A431" s="57"/>
      <c r="B431" s="114"/>
      <c r="AD431" s="1"/>
      <c r="AE431" s="116"/>
      <c r="AF431" s="116"/>
      <c r="AG431" s="116"/>
      <c r="AH431" s="1"/>
      <c r="AI431" s="1"/>
      <c r="AJ431" s="1"/>
      <c r="AK431" s="1"/>
      <c r="AL431" s="1"/>
      <c r="AM431" s="1"/>
      <c r="AN431" s="1"/>
      <c r="AO431" s="1"/>
      <c r="AP431" s="1"/>
      <c r="AQ431" s="1"/>
      <c r="AR431" s="1"/>
    </row>
    <row r="432" spans="1:44" ht="15.75" thickBot="1">
      <c r="A432" s="57"/>
      <c r="B432" s="114"/>
      <c r="AD432" s="1"/>
      <c r="AE432" s="116"/>
      <c r="AF432" s="116"/>
      <c r="AG432" s="116"/>
      <c r="AH432" s="1"/>
      <c r="AI432" s="1"/>
      <c r="AJ432" s="1"/>
      <c r="AK432" s="1"/>
      <c r="AL432" s="1"/>
      <c r="AM432" s="1"/>
      <c r="AN432" s="1"/>
      <c r="AO432" s="1"/>
      <c r="AP432" s="1"/>
      <c r="AQ432" s="1"/>
      <c r="AR432" s="1"/>
    </row>
    <row r="433" spans="1:44" ht="15.75" thickBot="1">
      <c r="A433" s="57"/>
      <c r="B433" s="114"/>
      <c r="AD433" s="1"/>
      <c r="AE433" s="116"/>
      <c r="AF433" s="116"/>
      <c r="AG433" s="116"/>
      <c r="AH433" s="1"/>
      <c r="AI433" s="1"/>
      <c r="AJ433" s="1"/>
      <c r="AK433" s="1"/>
      <c r="AL433" s="1"/>
      <c r="AM433" s="1"/>
      <c r="AN433" s="1"/>
      <c r="AO433" s="1"/>
      <c r="AP433" s="1"/>
      <c r="AQ433" s="1"/>
      <c r="AR433" s="1"/>
    </row>
    <row r="434" spans="1:44" ht="15.75" thickBot="1">
      <c r="A434" s="57"/>
      <c r="B434" s="114"/>
      <c r="AD434" s="1"/>
      <c r="AE434" s="116"/>
      <c r="AF434" s="116"/>
      <c r="AG434" s="116"/>
      <c r="AH434" s="1"/>
      <c r="AI434" s="1"/>
      <c r="AJ434" s="1"/>
      <c r="AK434" s="1"/>
      <c r="AL434" s="1"/>
      <c r="AM434" s="1"/>
      <c r="AN434" s="1"/>
      <c r="AO434" s="1"/>
      <c r="AP434" s="1"/>
      <c r="AQ434" s="1"/>
      <c r="AR434" s="1"/>
    </row>
    <row r="435" spans="1:44" ht="15.75" thickBot="1">
      <c r="A435" s="57"/>
      <c r="B435" s="114"/>
      <c r="AD435" s="1"/>
      <c r="AE435" s="116"/>
      <c r="AF435" s="116"/>
      <c r="AG435" s="116"/>
      <c r="AH435" s="1"/>
      <c r="AI435" s="1"/>
      <c r="AJ435" s="1"/>
      <c r="AK435" s="1"/>
      <c r="AL435" s="1"/>
      <c r="AM435" s="1"/>
      <c r="AN435" s="1"/>
      <c r="AO435" s="1"/>
      <c r="AP435" s="1"/>
      <c r="AQ435" s="1"/>
      <c r="AR435" s="1"/>
    </row>
    <row r="436" spans="1:44" ht="15.75" thickBot="1">
      <c r="A436" s="57"/>
      <c r="B436" s="114"/>
      <c r="AD436" s="1"/>
      <c r="AE436" s="116"/>
      <c r="AF436" s="116"/>
      <c r="AG436" s="116"/>
      <c r="AH436" s="1"/>
      <c r="AI436" s="1"/>
      <c r="AJ436" s="1"/>
      <c r="AK436" s="1"/>
      <c r="AL436" s="1"/>
      <c r="AM436" s="1"/>
      <c r="AN436" s="1"/>
      <c r="AO436" s="1"/>
      <c r="AP436" s="1"/>
      <c r="AQ436" s="1"/>
      <c r="AR436" s="1"/>
    </row>
    <row r="437" spans="1:44" ht="15.75" thickBot="1">
      <c r="A437" s="57"/>
      <c r="B437" s="114"/>
      <c r="AD437" s="1"/>
      <c r="AE437" s="116"/>
      <c r="AF437" s="116"/>
      <c r="AG437" s="116"/>
      <c r="AH437" s="1"/>
      <c r="AI437" s="1"/>
      <c r="AJ437" s="1"/>
      <c r="AK437" s="1"/>
      <c r="AL437" s="1"/>
      <c r="AM437" s="1"/>
      <c r="AN437" s="1"/>
      <c r="AO437" s="1"/>
      <c r="AP437" s="1"/>
      <c r="AQ437" s="1"/>
      <c r="AR437" s="1"/>
    </row>
    <row r="438" spans="1:44" ht="15.75" thickBot="1">
      <c r="A438" s="57"/>
      <c r="B438" s="114"/>
      <c r="AD438" s="1"/>
      <c r="AE438" s="116"/>
      <c r="AF438" s="116"/>
      <c r="AG438" s="116"/>
      <c r="AH438" s="1"/>
      <c r="AI438" s="1"/>
      <c r="AJ438" s="1"/>
      <c r="AK438" s="1"/>
      <c r="AL438" s="1"/>
      <c r="AM438" s="1"/>
      <c r="AN438" s="1"/>
      <c r="AO438" s="1"/>
      <c r="AP438" s="1"/>
      <c r="AQ438" s="1"/>
      <c r="AR438" s="1"/>
    </row>
    <row r="439" spans="1:44" ht="15.75" thickBot="1">
      <c r="A439" s="57"/>
      <c r="B439" s="114"/>
      <c r="AD439" s="1"/>
      <c r="AE439" s="116"/>
      <c r="AF439" s="116"/>
      <c r="AG439" s="116"/>
      <c r="AH439" s="1"/>
      <c r="AI439" s="1"/>
      <c r="AJ439" s="1"/>
      <c r="AK439" s="1"/>
      <c r="AL439" s="1"/>
      <c r="AM439" s="1"/>
      <c r="AN439" s="1"/>
      <c r="AO439" s="1"/>
      <c r="AP439" s="1"/>
      <c r="AQ439" s="1"/>
      <c r="AR439" s="1"/>
    </row>
    <row r="440" spans="1:44" ht="15.75" thickBot="1">
      <c r="A440" s="57"/>
      <c r="B440" s="114"/>
      <c r="AD440" s="1"/>
      <c r="AE440" s="116"/>
      <c r="AF440" s="116"/>
      <c r="AG440" s="116"/>
      <c r="AH440" s="1"/>
      <c r="AI440" s="1"/>
      <c r="AJ440" s="1"/>
      <c r="AK440" s="1"/>
      <c r="AL440" s="1"/>
      <c r="AM440" s="1"/>
      <c r="AN440" s="1"/>
      <c r="AO440" s="1"/>
      <c r="AP440" s="1"/>
      <c r="AQ440" s="1"/>
      <c r="AR440" s="1"/>
    </row>
    <row r="441" spans="1:44" ht="15.75" thickBot="1">
      <c r="A441" s="57"/>
      <c r="B441" s="114"/>
      <c r="AD441" s="1"/>
      <c r="AE441" s="116"/>
      <c r="AF441" s="116"/>
      <c r="AG441" s="116"/>
      <c r="AH441" s="1"/>
      <c r="AI441" s="1"/>
      <c r="AJ441" s="1"/>
      <c r="AK441" s="1"/>
      <c r="AL441" s="1"/>
      <c r="AM441" s="1"/>
      <c r="AN441" s="1"/>
      <c r="AO441" s="1"/>
      <c r="AP441" s="1"/>
      <c r="AQ441" s="1"/>
      <c r="AR441" s="1"/>
    </row>
    <row r="442" spans="1:44" ht="15.75" thickBot="1">
      <c r="A442" s="57"/>
      <c r="B442" s="114"/>
      <c r="AD442" s="1"/>
      <c r="AE442" s="116"/>
      <c r="AF442" s="116"/>
      <c r="AG442" s="116"/>
      <c r="AH442" s="1"/>
      <c r="AI442" s="1"/>
      <c r="AJ442" s="1"/>
      <c r="AK442" s="1"/>
      <c r="AL442" s="1"/>
      <c r="AM442" s="1"/>
      <c r="AN442" s="1"/>
      <c r="AO442" s="1"/>
      <c r="AP442" s="1"/>
      <c r="AQ442" s="1"/>
      <c r="AR442" s="1"/>
    </row>
    <row r="443" spans="1:44" ht="15.75" thickBot="1">
      <c r="A443" s="57"/>
      <c r="B443" s="114"/>
      <c r="AD443" s="1"/>
      <c r="AE443" s="116"/>
      <c r="AF443" s="116"/>
      <c r="AG443" s="116"/>
      <c r="AH443" s="1"/>
      <c r="AI443" s="1"/>
      <c r="AJ443" s="1"/>
      <c r="AK443" s="1"/>
      <c r="AL443" s="1"/>
      <c r="AM443" s="1"/>
      <c r="AN443" s="1"/>
      <c r="AO443" s="1"/>
      <c r="AP443" s="1"/>
      <c r="AQ443" s="1"/>
      <c r="AR443" s="1"/>
    </row>
    <row r="444" spans="1:44" ht="15.75" thickBot="1">
      <c r="A444" s="57"/>
      <c r="B444" s="114"/>
      <c r="AD444" s="1"/>
      <c r="AE444" s="116"/>
      <c r="AF444" s="116"/>
      <c r="AG444" s="116"/>
      <c r="AH444" s="1"/>
      <c r="AI444" s="1"/>
      <c r="AJ444" s="1"/>
      <c r="AK444" s="1"/>
      <c r="AL444" s="1"/>
      <c r="AM444" s="1"/>
      <c r="AN444" s="1"/>
      <c r="AO444" s="1"/>
      <c r="AP444" s="1"/>
      <c r="AQ444" s="1"/>
      <c r="AR444" s="1"/>
    </row>
    <row r="445" spans="1:44" ht="15.75" thickBot="1">
      <c r="A445" s="57"/>
      <c r="B445" s="114"/>
      <c r="AD445" s="1"/>
      <c r="AE445" s="116"/>
      <c r="AF445" s="116"/>
      <c r="AG445" s="116"/>
      <c r="AH445" s="1"/>
      <c r="AI445" s="1"/>
      <c r="AJ445" s="1"/>
      <c r="AK445" s="1"/>
      <c r="AL445" s="1"/>
      <c r="AM445" s="1"/>
      <c r="AN445" s="1"/>
      <c r="AO445" s="1"/>
      <c r="AP445" s="1"/>
      <c r="AQ445" s="1"/>
      <c r="AR445" s="1"/>
    </row>
    <row r="446" spans="1:44" ht="15.75" thickBot="1">
      <c r="A446" s="57"/>
      <c r="B446" s="114"/>
      <c r="AD446" s="1"/>
      <c r="AE446" s="116"/>
      <c r="AF446" s="116"/>
      <c r="AG446" s="116"/>
      <c r="AH446" s="1"/>
      <c r="AI446" s="1"/>
      <c r="AJ446" s="1"/>
      <c r="AK446" s="1"/>
      <c r="AL446" s="1"/>
      <c r="AM446" s="1"/>
      <c r="AN446" s="1"/>
      <c r="AO446" s="1"/>
      <c r="AP446" s="1"/>
      <c r="AQ446" s="1"/>
      <c r="AR446" s="1"/>
    </row>
    <row r="447" spans="1:44" ht="15.75" thickBot="1">
      <c r="A447" s="57"/>
      <c r="B447" s="114"/>
      <c r="AD447" s="1"/>
      <c r="AE447" s="116"/>
      <c r="AF447" s="116"/>
      <c r="AG447" s="116"/>
      <c r="AH447" s="1"/>
      <c r="AI447" s="1"/>
      <c r="AJ447" s="1"/>
      <c r="AK447" s="1"/>
      <c r="AL447" s="1"/>
      <c r="AM447" s="1"/>
      <c r="AN447" s="1"/>
      <c r="AO447" s="1"/>
      <c r="AP447" s="1"/>
      <c r="AQ447" s="1"/>
      <c r="AR447" s="1"/>
    </row>
    <row r="448" spans="1:44" ht="15.75" thickBot="1">
      <c r="A448" s="57"/>
      <c r="B448" s="114"/>
      <c r="AD448" s="1"/>
      <c r="AE448" s="116"/>
      <c r="AF448" s="116"/>
      <c r="AG448" s="116"/>
      <c r="AH448" s="1"/>
      <c r="AI448" s="1"/>
      <c r="AJ448" s="1"/>
      <c r="AK448" s="1"/>
      <c r="AL448" s="1"/>
      <c r="AM448" s="1"/>
      <c r="AN448" s="1"/>
      <c r="AO448" s="1"/>
      <c r="AP448" s="1"/>
      <c r="AQ448" s="1"/>
      <c r="AR448" s="1"/>
    </row>
    <row r="449" spans="1:44" ht="15.75" thickBot="1">
      <c r="A449" s="57"/>
      <c r="B449" s="114"/>
      <c r="AD449" s="1"/>
      <c r="AE449" s="116"/>
      <c r="AF449" s="116"/>
      <c r="AG449" s="116"/>
      <c r="AH449" s="1"/>
      <c r="AI449" s="1"/>
      <c r="AJ449" s="1"/>
      <c r="AK449" s="1"/>
      <c r="AL449" s="1"/>
      <c r="AM449" s="1"/>
      <c r="AN449" s="1"/>
      <c r="AO449" s="1"/>
      <c r="AP449" s="1"/>
      <c r="AQ449" s="1"/>
      <c r="AR449" s="1"/>
    </row>
    <row r="450" spans="1:44" ht="15.75" thickBot="1">
      <c r="A450" s="57"/>
      <c r="B450" s="114"/>
      <c r="AD450" s="1"/>
      <c r="AE450" s="116"/>
      <c r="AF450" s="116"/>
      <c r="AG450" s="116"/>
      <c r="AH450" s="1"/>
      <c r="AI450" s="1"/>
      <c r="AJ450" s="1"/>
      <c r="AK450" s="1"/>
      <c r="AL450" s="1"/>
      <c r="AM450" s="1"/>
      <c r="AN450" s="1"/>
      <c r="AO450" s="1"/>
      <c r="AP450" s="1"/>
      <c r="AQ450" s="1"/>
      <c r="AR450" s="1"/>
    </row>
    <row r="451" spans="1:44" ht="15.75" thickBot="1">
      <c r="A451" s="57"/>
      <c r="B451" s="114"/>
      <c r="AD451" s="1"/>
      <c r="AE451" s="116"/>
      <c r="AF451" s="116"/>
      <c r="AG451" s="116"/>
      <c r="AH451" s="1"/>
      <c r="AI451" s="1"/>
      <c r="AJ451" s="1"/>
      <c r="AK451" s="1"/>
      <c r="AL451" s="1"/>
      <c r="AM451" s="1"/>
      <c r="AN451" s="1"/>
      <c r="AO451" s="1"/>
      <c r="AP451" s="1"/>
      <c r="AQ451" s="1"/>
      <c r="AR451" s="1"/>
    </row>
    <row r="452" spans="1:44" ht="15.75" thickBot="1">
      <c r="A452" s="57"/>
      <c r="B452" s="114"/>
      <c r="AD452" s="1"/>
      <c r="AE452" s="116"/>
      <c r="AF452" s="116"/>
      <c r="AG452" s="116"/>
      <c r="AH452" s="1"/>
      <c r="AI452" s="1"/>
      <c r="AJ452" s="1"/>
      <c r="AK452" s="1"/>
      <c r="AL452" s="1"/>
      <c r="AM452" s="1"/>
      <c r="AN452" s="1"/>
      <c r="AO452" s="1"/>
      <c r="AP452" s="1"/>
      <c r="AQ452" s="1"/>
      <c r="AR452" s="1"/>
    </row>
    <row r="453" spans="1:44" ht="15.75" thickBot="1">
      <c r="A453" s="57"/>
      <c r="B453" s="114"/>
      <c r="AD453" s="1"/>
      <c r="AE453" s="116"/>
      <c r="AF453" s="116"/>
      <c r="AG453" s="116"/>
      <c r="AH453" s="1"/>
      <c r="AI453" s="1"/>
      <c r="AJ453" s="1"/>
      <c r="AK453" s="1"/>
      <c r="AL453" s="1"/>
      <c r="AM453" s="1"/>
      <c r="AN453" s="1"/>
      <c r="AO453" s="1"/>
      <c r="AP453" s="1"/>
      <c r="AQ453" s="1"/>
      <c r="AR453" s="1"/>
    </row>
    <row r="454" spans="1:44" ht="15.75" thickBot="1">
      <c r="A454" s="57"/>
      <c r="B454" s="114"/>
      <c r="AD454" s="1"/>
      <c r="AE454" s="116"/>
      <c r="AF454" s="116"/>
      <c r="AG454" s="116"/>
      <c r="AH454" s="1"/>
      <c r="AI454" s="1"/>
      <c r="AJ454" s="1"/>
      <c r="AK454" s="1"/>
      <c r="AL454" s="1"/>
      <c r="AM454" s="1"/>
      <c r="AN454" s="1"/>
      <c r="AO454" s="1"/>
      <c r="AP454" s="1"/>
      <c r="AQ454" s="1"/>
      <c r="AR454" s="1"/>
    </row>
    <row r="455" spans="1:44" ht="15.75" thickBot="1">
      <c r="A455" s="57"/>
      <c r="B455" s="114"/>
      <c r="AD455" s="1"/>
      <c r="AE455" s="116"/>
      <c r="AF455" s="116"/>
      <c r="AG455" s="116"/>
      <c r="AH455" s="1"/>
      <c r="AI455" s="1"/>
      <c r="AJ455" s="1"/>
      <c r="AK455" s="1"/>
      <c r="AL455" s="1"/>
      <c r="AM455" s="1"/>
      <c r="AN455" s="1"/>
      <c r="AO455" s="1"/>
      <c r="AP455" s="1"/>
      <c r="AQ455" s="1"/>
      <c r="AR455" s="1"/>
    </row>
    <row r="456" spans="1:44" ht="15.75" thickBot="1">
      <c r="A456" s="57"/>
      <c r="B456" s="114"/>
      <c r="AD456" s="1"/>
      <c r="AE456" s="116"/>
      <c r="AF456" s="116"/>
      <c r="AG456" s="116"/>
      <c r="AH456" s="1"/>
      <c r="AI456" s="1"/>
      <c r="AJ456" s="1"/>
      <c r="AK456" s="1"/>
      <c r="AL456" s="1"/>
      <c r="AM456" s="1"/>
      <c r="AN456" s="1"/>
      <c r="AO456" s="1"/>
      <c r="AP456" s="1"/>
      <c r="AQ456" s="1"/>
      <c r="AR456" s="1"/>
    </row>
    <row r="457" spans="1:44" ht="15.75" thickBot="1">
      <c r="A457" s="57"/>
      <c r="B457" s="114"/>
      <c r="AD457" s="1"/>
      <c r="AE457" s="116"/>
      <c r="AF457" s="116"/>
      <c r="AG457" s="116"/>
      <c r="AH457" s="1"/>
      <c r="AI457" s="1"/>
      <c r="AJ457" s="1"/>
      <c r="AK457" s="1"/>
      <c r="AL457" s="1"/>
      <c r="AM457" s="1"/>
      <c r="AN457" s="1"/>
      <c r="AO457" s="1"/>
      <c r="AP457" s="1"/>
      <c r="AQ457" s="1"/>
      <c r="AR457" s="1"/>
    </row>
    <row r="458" spans="1:44" ht="15.75" thickBot="1">
      <c r="A458" s="57"/>
      <c r="B458" s="114"/>
      <c r="AD458" s="1"/>
      <c r="AE458" s="116"/>
      <c r="AF458" s="116"/>
      <c r="AG458" s="116"/>
      <c r="AH458" s="1"/>
      <c r="AI458" s="1"/>
      <c r="AJ458" s="1"/>
      <c r="AK458" s="1"/>
      <c r="AL458" s="1"/>
      <c r="AM458" s="1"/>
      <c r="AN458" s="1"/>
      <c r="AO458" s="1"/>
      <c r="AP458" s="1"/>
      <c r="AQ458" s="1"/>
      <c r="AR458" s="1"/>
    </row>
    <row r="459" spans="1:44" ht="15.75" thickBot="1">
      <c r="A459" s="57"/>
      <c r="B459" s="114"/>
      <c r="AD459" s="1"/>
      <c r="AE459" s="116"/>
      <c r="AF459" s="116"/>
      <c r="AG459" s="116"/>
      <c r="AH459" s="1"/>
      <c r="AI459" s="1"/>
      <c r="AJ459" s="1"/>
      <c r="AK459" s="1"/>
      <c r="AL459" s="1"/>
      <c r="AM459" s="1"/>
      <c r="AN459" s="1"/>
      <c r="AO459" s="1"/>
      <c r="AP459" s="1"/>
      <c r="AQ459" s="1"/>
      <c r="AR459" s="1"/>
    </row>
    <row r="460" spans="1:44" ht="15.75" thickBot="1">
      <c r="A460" s="57"/>
      <c r="B460" s="114"/>
      <c r="AD460" s="1"/>
      <c r="AE460" s="116"/>
      <c r="AF460" s="116"/>
      <c r="AG460" s="116"/>
      <c r="AH460" s="1"/>
      <c r="AI460" s="1"/>
      <c r="AJ460" s="1"/>
      <c r="AK460" s="1"/>
      <c r="AL460" s="1"/>
      <c r="AM460" s="1"/>
      <c r="AN460" s="1"/>
      <c r="AO460" s="1"/>
      <c r="AP460" s="1"/>
      <c r="AQ460" s="1"/>
      <c r="AR460" s="1"/>
    </row>
    <row r="461" spans="1:44" ht="15.75" thickBot="1">
      <c r="A461" s="57"/>
      <c r="B461" s="114"/>
      <c r="AD461" s="1"/>
      <c r="AE461" s="116"/>
      <c r="AF461" s="116"/>
      <c r="AG461" s="116"/>
      <c r="AH461" s="1"/>
      <c r="AI461" s="1"/>
      <c r="AJ461" s="1"/>
      <c r="AK461" s="1"/>
      <c r="AL461" s="1"/>
      <c r="AM461" s="1"/>
      <c r="AN461" s="1"/>
      <c r="AO461" s="1"/>
      <c r="AP461" s="1"/>
      <c r="AQ461" s="1"/>
      <c r="AR461" s="1"/>
    </row>
    <row r="462" spans="1:44" ht="15.75" thickBot="1">
      <c r="A462" s="57"/>
      <c r="B462" s="114"/>
      <c r="AD462" s="1"/>
      <c r="AE462" s="116"/>
      <c r="AF462" s="116"/>
      <c r="AG462" s="116"/>
      <c r="AH462" s="1"/>
      <c r="AI462" s="1"/>
      <c r="AJ462" s="1"/>
      <c r="AK462" s="1"/>
      <c r="AL462" s="1"/>
      <c r="AM462" s="1"/>
      <c r="AN462" s="1"/>
      <c r="AO462" s="1"/>
      <c r="AP462" s="1"/>
      <c r="AQ462" s="1"/>
      <c r="AR462" s="1"/>
    </row>
    <row r="463" spans="1:44" ht="15.75" thickBot="1">
      <c r="A463" s="57"/>
      <c r="B463" s="114"/>
      <c r="AD463" s="1"/>
      <c r="AE463" s="116"/>
      <c r="AF463" s="116"/>
      <c r="AG463" s="116"/>
      <c r="AH463" s="1"/>
      <c r="AI463" s="1"/>
      <c r="AJ463" s="1"/>
      <c r="AK463" s="1"/>
      <c r="AL463" s="1"/>
      <c r="AM463" s="1"/>
      <c r="AN463" s="1"/>
      <c r="AO463" s="1"/>
      <c r="AP463" s="1"/>
      <c r="AQ463" s="1"/>
      <c r="AR463" s="1"/>
    </row>
    <row r="464" spans="1:44" ht="15.75" thickBot="1">
      <c r="A464" s="57"/>
      <c r="B464" s="114"/>
      <c r="AD464" s="1"/>
      <c r="AE464" s="116"/>
      <c r="AF464" s="116"/>
      <c r="AG464" s="116"/>
      <c r="AH464" s="1"/>
      <c r="AI464" s="1"/>
      <c r="AJ464" s="1"/>
      <c r="AK464" s="1"/>
      <c r="AL464" s="1"/>
      <c r="AM464" s="1"/>
      <c r="AN464" s="1"/>
      <c r="AO464" s="1"/>
      <c r="AP464" s="1"/>
      <c r="AQ464" s="1"/>
      <c r="AR464" s="1"/>
    </row>
    <row r="465" spans="1:44" ht="15.75" thickBot="1">
      <c r="A465" s="57"/>
      <c r="B465" s="114"/>
      <c r="AD465" s="1"/>
      <c r="AE465" s="116"/>
      <c r="AF465" s="116"/>
      <c r="AG465" s="116"/>
      <c r="AH465" s="1"/>
      <c r="AI465" s="1"/>
      <c r="AJ465" s="1"/>
      <c r="AK465" s="1"/>
      <c r="AL465" s="1"/>
      <c r="AM465" s="1"/>
      <c r="AN465" s="1"/>
      <c r="AO465" s="1"/>
      <c r="AP465" s="1"/>
      <c r="AQ465" s="1"/>
      <c r="AR465" s="1"/>
    </row>
    <row r="466" spans="1:44" ht="15.75" thickBot="1">
      <c r="A466" s="57"/>
      <c r="B466" s="114"/>
      <c r="AD466" s="1"/>
      <c r="AE466" s="116"/>
      <c r="AF466" s="116"/>
      <c r="AG466" s="116"/>
      <c r="AH466" s="1"/>
      <c r="AI466" s="1"/>
      <c r="AJ466" s="1"/>
      <c r="AK466" s="1"/>
      <c r="AL466" s="1"/>
      <c r="AM466" s="1"/>
      <c r="AN466" s="1"/>
      <c r="AO466" s="1"/>
      <c r="AP466" s="1"/>
      <c r="AQ466" s="1"/>
      <c r="AR466" s="1"/>
    </row>
    <row r="467" spans="1:44" ht="15.75" thickBot="1">
      <c r="A467" s="57"/>
      <c r="B467" s="114"/>
      <c r="AD467" s="1"/>
      <c r="AE467" s="116"/>
      <c r="AF467" s="116"/>
      <c r="AG467" s="116"/>
      <c r="AH467" s="1"/>
      <c r="AI467" s="1"/>
      <c r="AJ467" s="1"/>
      <c r="AK467" s="1"/>
      <c r="AL467" s="1"/>
      <c r="AM467" s="1"/>
      <c r="AN467" s="1"/>
      <c r="AO467" s="1"/>
      <c r="AP467" s="1"/>
      <c r="AQ467" s="1"/>
      <c r="AR467" s="1"/>
    </row>
    <row r="468" spans="1:44" ht="15.75" thickBot="1">
      <c r="A468" s="57"/>
      <c r="B468" s="114"/>
      <c r="AD468" s="1"/>
      <c r="AE468" s="116"/>
      <c r="AF468" s="116"/>
      <c r="AG468" s="116"/>
      <c r="AH468" s="1"/>
      <c r="AI468" s="1"/>
      <c r="AJ468" s="1"/>
      <c r="AK468" s="1"/>
      <c r="AL468" s="1"/>
      <c r="AM468" s="1"/>
      <c r="AN468" s="1"/>
      <c r="AO468" s="1"/>
      <c r="AP468" s="1"/>
      <c r="AQ468" s="1"/>
      <c r="AR468" s="1"/>
    </row>
    <row r="469" spans="1:44" ht="15.75" thickBot="1">
      <c r="A469" s="57"/>
      <c r="B469" s="114"/>
      <c r="AD469" s="1"/>
      <c r="AE469" s="116"/>
      <c r="AF469" s="116"/>
      <c r="AG469" s="116"/>
      <c r="AH469" s="1"/>
      <c r="AI469" s="1"/>
      <c r="AJ469" s="1"/>
      <c r="AK469" s="1"/>
      <c r="AL469" s="1"/>
      <c r="AM469" s="1"/>
      <c r="AN469" s="1"/>
      <c r="AO469" s="1"/>
      <c r="AP469" s="1"/>
      <c r="AQ469" s="1"/>
      <c r="AR469" s="1"/>
    </row>
    <row r="470" spans="1:44" ht="15.75" thickBot="1">
      <c r="A470" s="57"/>
      <c r="B470" s="114"/>
      <c r="AD470" s="1"/>
      <c r="AE470" s="116"/>
      <c r="AF470" s="116"/>
      <c r="AG470" s="116"/>
      <c r="AH470" s="1"/>
      <c r="AI470" s="1"/>
      <c r="AJ470" s="1"/>
      <c r="AK470" s="1"/>
      <c r="AL470" s="1"/>
      <c r="AM470" s="1"/>
      <c r="AN470" s="1"/>
      <c r="AO470" s="1"/>
      <c r="AP470" s="1"/>
      <c r="AQ470" s="1"/>
      <c r="AR470" s="1"/>
    </row>
    <row r="471" spans="1:44" ht="15.75" thickBot="1">
      <c r="A471" s="57"/>
      <c r="B471" s="114"/>
      <c r="AD471" s="1"/>
      <c r="AE471" s="116"/>
      <c r="AF471" s="116"/>
      <c r="AG471" s="116"/>
      <c r="AH471" s="1"/>
      <c r="AI471" s="1"/>
      <c r="AJ471" s="1"/>
      <c r="AK471" s="1"/>
      <c r="AL471" s="1"/>
      <c r="AM471" s="1"/>
      <c r="AN471" s="1"/>
      <c r="AO471" s="1"/>
      <c r="AP471" s="1"/>
      <c r="AQ471" s="1"/>
      <c r="AR471" s="1"/>
    </row>
    <row r="472" spans="1:44" ht="15.75" thickBot="1">
      <c r="A472" s="57"/>
      <c r="B472" s="114"/>
      <c r="AD472" s="1"/>
      <c r="AE472" s="116"/>
      <c r="AF472" s="116"/>
      <c r="AG472" s="116"/>
      <c r="AH472" s="1"/>
      <c r="AI472" s="1"/>
      <c r="AJ472" s="1"/>
      <c r="AK472" s="1"/>
      <c r="AL472" s="1"/>
      <c r="AM472" s="1"/>
      <c r="AN472" s="1"/>
      <c r="AO472" s="1"/>
      <c r="AP472" s="1"/>
      <c r="AQ472" s="1"/>
      <c r="AR472" s="1"/>
    </row>
    <row r="473" spans="1:44" ht="15.75" thickBot="1">
      <c r="A473" s="57"/>
      <c r="B473" s="114"/>
      <c r="AD473" s="1"/>
      <c r="AE473" s="116"/>
      <c r="AF473" s="116"/>
      <c r="AG473" s="116"/>
      <c r="AH473" s="1"/>
      <c r="AI473" s="1"/>
      <c r="AJ473" s="1"/>
      <c r="AK473" s="1"/>
      <c r="AL473" s="1"/>
      <c r="AM473" s="1"/>
      <c r="AN473" s="1"/>
      <c r="AO473" s="1"/>
      <c r="AP473" s="1"/>
      <c r="AQ473" s="1"/>
      <c r="AR473" s="1"/>
    </row>
    <row r="474" spans="1:44" ht="15.75" thickBot="1">
      <c r="A474" s="57"/>
      <c r="B474" s="114"/>
      <c r="AD474" s="1"/>
      <c r="AE474" s="116"/>
      <c r="AF474" s="116"/>
      <c r="AG474" s="116"/>
      <c r="AH474" s="1"/>
      <c r="AI474" s="1"/>
      <c r="AJ474" s="1"/>
      <c r="AK474" s="1"/>
      <c r="AL474" s="1"/>
      <c r="AM474" s="1"/>
      <c r="AN474" s="1"/>
      <c r="AO474" s="1"/>
      <c r="AP474" s="1"/>
      <c r="AQ474" s="1"/>
      <c r="AR474" s="1"/>
    </row>
    <row r="475" spans="1:44" ht="15.75" thickBot="1">
      <c r="A475" s="57"/>
      <c r="B475" s="114"/>
      <c r="AD475" s="1"/>
      <c r="AE475" s="116"/>
      <c r="AF475" s="116"/>
      <c r="AG475" s="116"/>
      <c r="AH475" s="1"/>
      <c r="AI475" s="1"/>
      <c r="AJ475" s="1"/>
      <c r="AK475" s="1"/>
      <c r="AL475" s="1"/>
      <c r="AM475" s="1"/>
      <c r="AN475" s="1"/>
      <c r="AO475" s="1"/>
      <c r="AP475" s="1"/>
      <c r="AQ475" s="1"/>
      <c r="AR475" s="1"/>
    </row>
    <row r="476" spans="1:44" ht="15.75" thickBot="1">
      <c r="A476" s="57"/>
      <c r="B476" s="114"/>
      <c r="AD476" s="1"/>
      <c r="AE476" s="116"/>
      <c r="AF476" s="116"/>
      <c r="AG476" s="116"/>
      <c r="AH476" s="1"/>
      <c r="AI476" s="1"/>
      <c r="AJ476" s="1"/>
      <c r="AK476" s="1"/>
      <c r="AL476" s="1"/>
      <c r="AM476" s="1"/>
      <c r="AN476" s="1"/>
      <c r="AO476" s="1"/>
      <c r="AP476" s="1"/>
      <c r="AQ476" s="1"/>
      <c r="AR476" s="1"/>
    </row>
    <row r="477" spans="1:44" ht="15.75" thickBot="1">
      <c r="A477" s="57"/>
      <c r="B477" s="114"/>
      <c r="AD477" s="1"/>
      <c r="AE477" s="116"/>
      <c r="AF477" s="116"/>
      <c r="AG477" s="116"/>
      <c r="AH477" s="1"/>
      <c r="AI477" s="1"/>
      <c r="AJ477" s="1"/>
      <c r="AK477" s="1"/>
      <c r="AL477" s="1"/>
      <c r="AM477" s="1"/>
      <c r="AN477" s="1"/>
      <c r="AO477" s="1"/>
      <c r="AP477" s="1"/>
      <c r="AQ477" s="1"/>
      <c r="AR477" s="1"/>
    </row>
    <row r="478" spans="1:44" ht="15.75" thickBot="1">
      <c r="A478" s="57"/>
      <c r="B478" s="114"/>
      <c r="AD478" s="1"/>
      <c r="AE478" s="116"/>
      <c r="AF478" s="116"/>
      <c r="AG478" s="116"/>
      <c r="AH478" s="1"/>
      <c r="AI478" s="1"/>
      <c r="AJ478" s="1"/>
      <c r="AK478" s="1"/>
      <c r="AL478" s="1"/>
      <c r="AM478" s="1"/>
      <c r="AN478" s="1"/>
      <c r="AO478" s="1"/>
      <c r="AP478" s="1"/>
      <c r="AQ478" s="1"/>
      <c r="AR478" s="1"/>
    </row>
    <row r="479" spans="1:44" ht="15.75" thickBot="1">
      <c r="A479" s="57"/>
      <c r="B479" s="114"/>
      <c r="AD479" s="1"/>
      <c r="AE479" s="116"/>
      <c r="AF479" s="116"/>
      <c r="AG479" s="116"/>
      <c r="AH479" s="1"/>
      <c r="AI479" s="1"/>
      <c r="AJ479" s="1"/>
      <c r="AK479" s="1"/>
      <c r="AL479" s="1"/>
      <c r="AM479" s="1"/>
      <c r="AN479" s="1"/>
      <c r="AO479" s="1"/>
      <c r="AP479" s="1"/>
      <c r="AQ479" s="1"/>
      <c r="AR479" s="1"/>
    </row>
    <row r="480" spans="1:44" ht="15.75" thickBot="1">
      <c r="A480" s="57"/>
      <c r="B480" s="114"/>
      <c r="AD480" s="1"/>
      <c r="AE480" s="116"/>
      <c r="AF480" s="116"/>
      <c r="AG480" s="116"/>
      <c r="AH480" s="1"/>
      <c r="AI480" s="1"/>
      <c r="AJ480" s="1"/>
      <c r="AK480" s="1"/>
      <c r="AL480" s="1"/>
      <c r="AM480" s="1"/>
      <c r="AN480" s="1"/>
      <c r="AO480" s="1"/>
      <c r="AP480" s="1"/>
      <c r="AQ480" s="1"/>
      <c r="AR480" s="1"/>
    </row>
    <row r="481" spans="1:44" ht="15.75" thickBot="1">
      <c r="A481" s="57"/>
      <c r="B481" s="114"/>
      <c r="AD481" s="1"/>
      <c r="AE481" s="116"/>
      <c r="AF481" s="116"/>
      <c r="AG481" s="116"/>
      <c r="AH481" s="1"/>
      <c r="AI481" s="1"/>
      <c r="AJ481" s="1"/>
      <c r="AK481" s="1"/>
      <c r="AL481" s="1"/>
      <c r="AM481" s="1"/>
      <c r="AN481" s="1"/>
      <c r="AO481" s="1"/>
      <c r="AP481" s="1"/>
      <c r="AQ481" s="1"/>
      <c r="AR481" s="1"/>
    </row>
    <row r="482" spans="1:44" ht="15.75" thickBot="1">
      <c r="A482" s="57"/>
      <c r="B482" s="114"/>
      <c r="AD482" s="1"/>
      <c r="AE482" s="116"/>
      <c r="AF482" s="116"/>
      <c r="AG482" s="116"/>
      <c r="AH482" s="1"/>
      <c r="AI482" s="1"/>
      <c r="AJ482" s="1"/>
      <c r="AK482" s="1"/>
      <c r="AL482" s="1"/>
      <c r="AM482" s="1"/>
      <c r="AN482" s="1"/>
      <c r="AO482" s="1"/>
      <c r="AP482" s="1"/>
      <c r="AQ482" s="1"/>
      <c r="AR482" s="1"/>
    </row>
    <row r="483" spans="1:44" ht="15.75" thickBot="1">
      <c r="A483" s="57"/>
      <c r="B483" s="114"/>
      <c r="AD483" s="1"/>
      <c r="AE483" s="116"/>
      <c r="AF483" s="116"/>
      <c r="AG483" s="116"/>
      <c r="AH483" s="1"/>
      <c r="AI483" s="1"/>
      <c r="AJ483" s="1"/>
      <c r="AK483" s="1"/>
      <c r="AL483" s="1"/>
      <c r="AM483" s="1"/>
      <c r="AN483" s="1"/>
      <c r="AO483" s="1"/>
      <c r="AP483" s="1"/>
      <c r="AQ483" s="1"/>
      <c r="AR483" s="1"/>
    </row>
    <row r="484" spans="1:44" ht="15.75" thickBot="1">
      <c r="A484" s="57"/>
      <c r="B484" s="114"/>
      <c r="AD484" s="1"/>
      <c r="AE484" s="116"/>
      <c r="AF484" s="116"/>
      <c r="AG484" s="116"/>
      <c r="AH484" s="1"/>
      <c r="AI484" s="1"/>
      <c r="AJ484" s="1"/>
      <c r="AK484" s="1"/>
      <c r="AL484" s="1"/>
      <c r="AM484" s="1"/>
      <c r="AN484" s="1"/>
      <c r="AO484" s="1"/>
      <c r="AP484" s="1"/>
      <c r="AQ484" s="1"/>
      <c r="AR484" s="1"/>
    </row>
    <row r="485" spans="1:44" ht="15.75" thickBot="1">
      <c r="A485" s="57"/>
      <c r="B485" s="114"/>
      <c r="AD485" s="1"/>
      <c r="AE485" s="116"/>
      <c r="AF485" s="116"/>
      <c r="AG485" s="116"/>
      <c r="AH485" s="1"/>
      <c r="AI485" s="1"/>
      <c r="AJ485" s="1"/>
      <c r="AK485" s="1"/>
      <c r="AL485" s="1"/>
      <c r="AM485" s="1"/>
      <c r="AN485" s="1"/>
      <c r="AO485" s="1"/>
      <c r="AP485" s="1"/>
      <c r="AQ485" s="1"/>
      <c r="AR485" s="1"/>
    </row>
    <row r="486" spans="1:44" ht="15.75" thickBot="1">
      <c r="A486" s="57"/>
      <c r="B486" s="114"/>
      <c r="AD486" s="1"/>
      <c r="AE486" s="116"/>
      <c r="AF486" s="116"/>
      <c r="AG486" s="116"/>
      <c r="AH486" s="1"/>
      <c r="AI486" s="1"/>
      <c r="AJ486" s="1"/>
      <c r="AK486" s="1"/>
      <c r="AL486" s="1"/>
      <c r="AM486" s="1"/>
      <c r="AN486" s="1"/>
      <c r="AO486" s="1"/>
      <c r="AP486" s="1"/>
      <c r="AQ486" s="1"/>
      <c r="AR486" s="1"/>
    </row>
    <row r="487" spans="1:44" ht="15.75" thickBot="1">
      <c r="A487" s="57"/>
      <c r="B487" s="114"/>
      <c r="AD487" s="1"/>
      <c r="AE487" s="116"/>
      <c r="AF487" s="116"/>
      <c r="AG487" s="116"/>
      <c r="AH487" s="1"/>
      <c r="AI487" s="1"/>
      <c r="AJ487" s="1"/>
      <c r="AK487" s="1"/>
      <c r="AL487" s="1"/>
      <c r="AM487" s="1"/>
      <c r="AN487" s="1"/>
      <c r="AO487" s="1"/>
      <c r="AP487" s="1"/>
      <c r="AQ487" s="1"/>
      <c r="AR487" s="1"/>
    </row>
    <row r="488" spans="1:44" ht="15.75" thickBot="1">
      <c r="A488" s="57"/>
      <c r="B488" s="114"/>
      <c r="AD488" s="1"/>
      <c r="AE488" s="116"/>
      <c r="AF488" s="116"/>
      <c r="AG488" s="116"/>
      <c r="AH488" s="1"/>
      <c r="AI488" s="1"/>
      <c r="AJ488" s="1"/>
      <c r="AK488" s="1"/>
      <c r="AL488" s="1"/>
      <c r="AM488" s="1"/>
      <c r="AN488" s="1"/>
      <c r="AO488" s="1"/>
      <c r="AP488" s="1"/>
      <c r="AQ488" s="1"/>
      <c r="AR488" s="1"/>
    </row>
    <row r="489" spans="1:44" ht="15.75" thickBot="1">
      <c r="A489" s="57"/>
      <c r="B489" s="114"/>
      <c r="AD489" s="1"/>
      <c r="AE489" s="116"/>
      <c r="AF489" s="116"/>
      <c r="AG489" s="116"/>
      <c r="AH489" s="1"/>
      <c r="AI489" s="1"/>
      <c r="AJ489" s="1"/>
      <c r="AK489" s="1"/>
      <c r="AL489" s="1"/>
      <c r="AM489" s="1"/>
      <c r="AN489" s="1"/>
      <c r="AO489" s="1"/>
      <c r="AP489" s="1"/>
      <c r="AQ489" s="1"/>
      <c r="AR489" s="1"/>
    </row>
    <row r="490" spans="1:44" ht="15.75" thickBot="1">
      <c r="A490" s="57"/>
      <c r="B490" s="114"/>
      <c r="AD490" s="1"/>
      <c r="AE490" s="116"/>
      <c r="AF490" s="116"/>
      <c r="AG490" s="116"/>
      <c r="AH490" s="1"/>
      <c r="AI490" s="1"/>
      <c r="AJ490" s="1"/>
      <c r="AK490" s="1"/>
      <c r="AL490" s="1"/>
      <c r="AM490" s="1"/>
      <c r="AN490" s="1"/>
      <c r="AO490" s="1"/>
      <c r="AP490" s="1"/>
      <c r="AQ490" s="1"/>
      <c r="AR490" s="1"/>
    </row>
    <row r="491" spans="1:44" ht="15.75" thickBot="1">
      <c r="A491" s="57"/>
      <c r="B491" s="114"/>
      <c r="AD491" s="1"/>
      <c r="AE491" s="116"/>
      <c r="AF491" s="116"/>
      <c r="AG491" s="116"/>
      <c r="AH491" s="1"/>
      <c r="AI491" s="1"/>
      <c r="AJ491" s="1"/>
      <c r="AK491" s="1"/>
      <c r="AL491" s="1"/>
      <c r="AM491" s="1"/>
      <c r="AN491" s="1"/>
      <c r="AO491" s="1"/>
      <c r="AP491" s="1"/>
      <c r="AQ491" s="1"/>
      <c r="AR491" s="1"/>
    </row>
    <row r="492" spans="1:44" ht="15.75" thickBot="1">
      <c r="A492" s="57"/>
      <c r="B492" s="114"/>
      <c r="AD492" s="1"/>
      <c r="AE492" s="116"/>
      <c r="AF492" s="116"/>
      <c r="AG492" s="116"/>
      <c r="AH492" s="1"/>
      <c r="AI492" s="1"/>
      <c r="AJ492" s="1"/>
      <c r="AK492" s="1"/>
      <c r="AL492" s="1"/>
      <c r="AM492" s="1"/>
      <c r="AN492" s="1"/>
      <c r="AO492" s="1"/>
      <c r="AP492" s="1"/>
      <c r="AQ492" s="1"/>
      <c r="AR492" s="1"/>
    </row>
    <row r="493" spans="1:44" ht="15.75" thickBot="1">
      <c r="A493" s="57"/>
      <c r="B493" s="114"/>
      <c r="AD493" s="1"/>
      <c r="AE493" s="116"/>
      <c r="AF493" s="116"/>
      <c r="AG493" s="116"/>
      <c r="AH493" s="1"/>
      <c r="AI493" s="1"/>
      <c r="AJ493" s="1"/>
      <c r="AK493" s="1"/>
      <c r="AL493" s="1"/>
      <c r="AM493" s="1"/>
      <c r="AN493" s="1"/>
      <c r="AO493" s="1"/>
      <c r="AP493" s="1"/>
      <c r="AQ493" s="1"/>
      <c r="AR493" s="1"/>
    </row>
    <row r="494" spans="1:44" ht="15.75" thickBot="1">
      <c r="A494" s="57"/>
      <c r="B494" s="114"/>
      <c r="AD494" s="1"/>
      <c r="AE494" s="116"/>
      <c r="AF494" s="116"/>
      <c r="AG494" s="116"/>
      <c r="AH494" s="1"/>
      <c r="AI494" s="1"/>
      <c r="AJ494" s="1"/>
      <c r="AK494" s="1"/>
      <c r="AL494" s="1"/>
      <c r="AM494" s="1"/>
      <c r="AN494" s="1"/>
      <c r="AO494" s="1"/>
      <c r="AP494" s="1"/>
      <c r="AQ494" s="1"/>
      <c r="AR494" s="1"/>
    </row>
    <row r="495" spans="1:44" ht="15.75" thickBot="1">
      <c r="A495" s="57"/>
      <c r="B495" s="114"/>
      <c r="AD495" s="1"/>
      <c r="AE495" s="116"/>
      <c r="AF495" s="116"/>
      <c r="AG495" s="116"/>
      <c r="AH495" s="1"/>
      <c r="AI495" s="1"/>
      <c r="AJ495" s="1"/>
      <c r="AK495" s="1"/>
      <c r="AL495" s="1"/>
      <c r="AM495" s="1"/>
      <c r="AN495" s="1"/>
      <c r="AO495" s="1"/>
      <c r="AP495" s="1"/>
      <c r="AQ495" s="1"/>
      <c r="AR495" s="1"/>
    </row>
    <row r="496" spans="1:44" ht="15.75" thickBot="1">
      <c r="A496" s="57"/>
      <c r="B496" s="114"/>
      <c r="AD496" s="1"/>
      <c r="AE496" s="116"/>
      <c r="AF496" s="116"/>
      <c r="AG496" s="116"/>
      <c r="AH496" s="1"/>
      <c r="AI496" s="1"/>
      <c r="AJ496" s="1"/>
      <c r="AK496" s="1"/>
      <c r="AL496" s="1"/>
      <c r="AM496" s="1"/>
      <c r="AN496" s="1"/>
      <c r="AO496" s="1"/>
      <c r="AP496" s="1"/>
      <c r="AQ496" s="1"/>
      <c r="AR496" s="1"/>
    </row>
    <row r="497" spans="1:44" ht="15.75" thickBot="1">
      <c r="A497" s="57"/>
      <c r="B497" s="114"/>
      <c r="AD497" s="1"/>
      <c r="AE497" s="116"/>
      <c r="AF497" s="116"/>
      <c r="AG497" s="116"/>
      <c r="AH497" s="1"/>
      <c r="AI497" s="1"/>
      <c r="AJ497" s="1"/>
      <c r="AK497" s="1"/>
      <c r="AL497" s="1"/>
      <c r="AM497" s="1"/>
      <c r="AN497" s="1"/>
      <c r="AO497" s="1"/>
      <c r="AP497" s="1"/>
      <c r="AQ497" s="1"/>
      <c r="AR497" s="1"/>
    </row>
    <row r="498" spans="1:44" ht="15.75" thickBot="1">
      <c r="A498" s="57"/>
      <c r="B498" s="114"/>
      <c r="AD498" s="1"/>
      <c r="AE498" s="116"/>
      <c r="AF498" s="116"/>
      <c r="AG498" s="116"/>
      <c r="AH498" s="1"/>
      <c r="AI498" s="1"/>
      <c r="AJ498" s="1"/>
      <c r="AK498" s="1"/>
      <c r="AL498" s="1"/>
      <c r="AM498" s="1"/>
      <c r="AN498" s="1"/>
      <c r="AO498" s="1"/>
      <c r="AP498" s="1"/>
      <c r="AQ498" s="1"/>
      <c r="AR498" s="1"/>
    </row>
    <row r="499" spans="1:44" ht="15.75" thickBot="1">
      <c r="A499" s="57"/>
      <c r="B499" s="114"/>
      <c r="AD499" s="1"/>
      <c r="AE499" s="116"/>
      <c r="AF499" s="116"/>
      <c r="AG499" s="116"/>
      <c r="AH499" s="1"/>
      <c r="AI499" s="1"/>
      <c r="AJ499" s="1"/>
      <c r="AK499" s="1"/>
      <c r="AL499" s="1"/>
      <c r="AM499" s="1"/>
      <c r="AN499" s="1"/>
      <c r="AO499" s="1"/>
      <c r="AP499" s="1"/>
      <c r="AQ499" s="1"/>
      <c r="AR499" s="1"/>
    </row>
    <row r="500" spans="1:44" ht="15.75" thickBot="1">
      <c r="A500" s="57"/>
      <c r="B500" s="114"/>
      <c r="AD500" s="1"/>
      <c r="AE500" s="116"/>
      <c r="AF500" s="116"/>
      <c r="AG500" s="116"/>
      <c r="AH500" s="1"/>
      <c r="AI500" s="1"/>
      <c r="AJ500" s="1"/>
      <c r="AK500" s="1"/>
      <c r="AL500" s="1"/>
      <c r="AM500" s="1"/>
      <c r="AN500" s="1"/>
      <c r="AO500" s="1"/>
      <c r="AP500" s="1"/>
      <c r="AQ500" s="1"/>
      <c r="AR500" s="1"/>
    </row>
    <row r="501" spans="1:44" ht="15.75" thickBot="1">
      <c r="A501" s="57"/>
      <c r="B501" s="114"/>
      <c r="AD501" s="1"/>
      <c r="AE501" s="116"/>
      <c r="AF501" s="116"/>
      <c r="AG501" s="116"/>
      <c r="AH501" s="1"/>
      <c r="AI501" s="1"/>
      <c r="AJ501" s="1"/>
      <c r="AK501" s="1"/>
      <c r="AL501" s="1"/>
      <c r="AM501" s="1"/>
      <c r="AN501" s="1"/>
      <c r="AO501" s="1"/>
      <c r="AP501" s="1"/>
      <c r="AQ501" s="1"/>
      <c r="AR501" s="1"/>
    </row>
    <row r="502" spans="1:44" ht="15.75" thickBot="1">
      <c r="A502" s="57"/>
      <c r="B502" s="114"/>
      <c r="AD502" s="1"/>
      <c r="AE502" s="116"/>
      <c r="AF502" s="116"/>
      <c r="AG502" s="116"/>
      <c r="AH502" s="1"/>
      <c r="AI502" s="1"/>
      <c r="AJ502" s="1"/>
      <c r="AK502" s="1"/>
      <c r="AL502" s="1"/>
      <c r="AM502" s="1"/>
      <c r="AN502" s="1"/>
      <c r="AO502" s="1"/>
      <c r="AP502" s="1"/>
      <c r="AQ502" s="1"/>
      <c r="AR502" s="1"/>
    </row>
    <row r="503" spans="1:44" ht="15.75" thickBot="1">
      <c r="A503" s="57"/>
      <c r="B503" s="114"/>
      <c r="AD503" s="1"/>
      <c r="AE503" s="116"/>
      <c r="AF503" s="116"/>
      <c r="AG503" s="116"/>
      <c r="AH503" s="1"/>
      <c r="AI503" s="1"/>
      <c r="AJ503" s="1"/>
      <c r="AK503" s="1"/>
      <c r="AL503" s="1"/>
      <c r="AM503" s="1"/>
      <c r="AN503" s="1"/>
      <c r="AO503" s="1"/>
      <c r="AP503" s="1"/>
      <c r="AQ503" s="1"/>
      <c r="AR503" s="1"/>
    </row>
    <row r="504" spans="1:44" ht="15.75" thickBot="1">
      <c r="A504" s="57"/>
      <c r="B504" s="114"/>
      <c r="AD504" s="1"/>
      <c r="AE504" s="116"/>
      <c r="AF504" s="116"/>
      <c r="AG504" s="116"/>
      <c r="AH504" s="1"/>
      <c r="AI504" s="1"/>
      <c r="AJ504" s="1"/>
      <c r="AK504" s="1"/>
      <c r="AL504" s="1"/>
      <c r="AM504" s="1"/>
      <c r="AN504" s="1"/>
      <c r="AO504" s="1"/>
      <c r="AP504" s="1"/>
      <c r="AQ504" s="1"/>
      <c r="AR504" s="1"/>
    </row>
    <row r="505" spans="1:44" ht="15.75" thickBot="1">
      <c r="A505" s="57"/>
      <c r="B505" s="114"/>
      <c r="AD505" s="1"/>
      <c r="AE505" s="116"/>
      <c r="AF505" s="116"/>
      <c r="AG505" s="116"/>
      <c r="AH505" s="1"/>
      <c r="AI505" s="1"/>
      <c r="AJ505" s="1"/>
      <c r="AK505" s="1"/>
      <c r="AL505" s="1"/>
      <c r="AM505" s="1"/>
      <c r="AN505" s="1"/>
      <c r="AO505" s="1"/>
      <c r="AP505" s="1"/>
      <c r="AQ505" s="1"/>
      <c r="AR505" s="1"/>
    </row>
    <row r="506" spans="1:44" ht="15.75" thickBot="1">
      <c r="A506" s="57"/>
      <c r="B506" s="114"/>
      <c r="AD506" s="1"/>
      <c r="AE506" s="116"/>
      <c r="AF506" s="116"/>
      <c r="AG506" s="116"/>
      <c r="AH506" s="1"/>
      <c r="AI506" s="1"/>
      <c r="AJ506" s="1"/>
      <c r="AK506" s="1"/>
      <c r="AL506" s="1"/>
      <c r="AM506" s="1"/>
      <c r="AN506" s="1"/>
      <c r="AO506" s="1"/>
      <c r="AP506" s="1"/>
      <c r="AQ506" s="1"/>
      <c r="AR506" s="1"/>
    </row>
    <row r="507" spans="1:44" ht="15.75" thickBot="1">
      <c r="A507" s="57"/>
      <c r="B507" s="114"/>
      <c r="AD507" s="1"/>
      <c r="AE507" s="116"/>
      <c r="AF507" s="116"/>
      <c r="AG507" s="116"/>
      <c r="AH507" s="1"/>
      <c r="AI507" s="1"/>
      <c r="AJ507" s="1"/>
      <c r="AK507" s="1"/>
      <c r="AL507" s="1"/>
      <c r="AM507" s="1"/>
      <c r="AN507" s="1"/>
      <c r="AO507" s="1"/>
      <c r="AP507" s="1"/>
      <c r="AQ507" s="1"/>
      <c r="AR507" s="1"/>
    </row>
    <row r="508" spans="1:44" ht="15.75" thickBot="1">
      <c r="A508" s="57"/>
      <c r="B508" s="114"/>
      <c r="AD508" s="1"/>
      <c r="AE508" s="116"/>
      <c r="AF508" s="116"/>
      <c r="AG508" s="116"/>
      <c r="AH508" s="1"/>
      <c r="AI508" s="1"/>
      <c r="AJ508" s="1"/>
      <c r="AK508" s="1"/>
      <c r="AL508" s="1"/>
      <c r="AM508" s="1"/>
      <c r="AN508" s="1"/>
      <c r="AO508" s="1"/>
      <c r="AP508" s="1"/>
      <c r="AQ508" s="1"/>
      <c r="AR508" s="1"/>
    </row>
    <row r="509" spans="1:44" ht="15.75" thickBot="1">
      <c r="A509" s="57"/>
      <c r="B509" s="114"/>
      <c r="AD509" s="1"/>
      <c r="AE509" s="116"/>
      <c r="AF509" s="116"/>
      <c r="AG509" s="116"/>
      <c r="AH509" s="1"/>
      <c r="AI509" s="1"/>
      <c r="AJ509" s="1"/>
      <c r="AK509" s="1"/>
      <c r="AL509" s="1"/>
      <c r="AM509" s="1"/>
      <c r="AN509" s="1"/>
      <c r="AO509" s="1"/>
      <c r="AP509" s="1"/>
      <c r="AQ509" s="1"/>
      <c r="AR509" s="1"/>
    </row>
    <row r="510" spans="1:44" ht="15.75" thickBot="1">
      <c r="A510" s="57"/>
      <c r="B510" s="114"/>
      <c r="AD510" s="1"/>
      <c r="AE510" s="116"/>
      <c r="AF510" s="116"/>
      <c r="AG510" s="116"/>
      <c r="AH510" s="1"/>
      <c r="AI510" s="1"/>
      <c r="AJ510" s="1"/>
      <c r="AK510" s="1"/>
      <c r="AL510" s="1"/>
      <c r="AM510" s="1"/>
      <c r="AN510" s="1"/>
      <c r="AO510" s="1"/>
      <c r="AP510" s="1"/>
      <c r="AQ510" s="1"/>
      <c r="AR510" s="1"/>
    </row>
    <row r="511" spans="1:44" ht="15.75" thickBot="1">
      <c r="A511" s="57"/>
      <c r="B511" s="114"/>
      <c r="AD511" s="1"/>
      <c r="AE511" s="116"/>
      <c r="AF511" s="116"/>
      <c r="AG511" s="116"/>
      <c r="AH511" s="1"/>
      <c r="AI511" s="1"/>
      <c r="AJ511" s="1"/>
      <c r="AK511" s="1"/>
      <c r="AL511" s="1"/>
      <c r="AM511" s="1"/>
      <c r="AN511" s="1"/>
      <c r="AO511" s="1"/>
      <c r="AP511" s="1"/>
      <c r="AQ511" s="1"/>
      <c r="AR511" s="1"/>
    </row>
    <row r="512" spans="1:44" ht="15.75" thickBot="1">
      <c r="A512" s="57"/>
      <c r="B512" s="114"/>
      <c r="AD512" s="1"/>
      <c r="AE512" s="116"/>
      <c r="AF512" s="116"/>
      <c r="AG512" s="116"/>
      <c r="AH512" s="1"/>
      <c r="AI512" s="1"/>
      <c r="AJ512" s="1"/>
      <c r="AK512" s="1"/>
      <c r="AL512" s="1"/>
      <c r="AM512" s="1"/>
      <c r="AN512" s="1"/>
      <c r="AO512" s="1"/>
      <c r="AP512" s="1"/>
      <c r="AQ512" s="1"/>
      <c r="AR512" s="1"/>
    </row>
    <row r="513" spans="1:44" ht="15.75" thickBot="1">
      <c r="A513" s="57"/>
      <c r="B513" s="114"/>
      <c r="AD513" s="1"/>
      <c r="AE513" s="116"/>
      <c r="AF513" s="116"/>
      <c r="AG513" s="116"/>
      <c r="AH513" s="1"/>
      <c r="AI513" s="1"/>
      <c r="AJ513" s="1"/>
      <c r="AK513" s="1"/>
      <c r="AL513" s="1"/>
      <c r="AM513" s="1"/>
      <c r="AN513" s="1"/>
      <c r="AO513" s="1"/>
      <c r="AP513" s="1"/>
      <c r="AQ513" s="1"/>
      <c r="AR513" s="1"/>
    </row>
    <row r="514" spans="1:44" ht="15.75" thickBot="1">
      <c r="A514" s="57"/>
      <c r="B514" s="114"/>
      <c r="AD514" s="1"/>
      <c r="AE514" s="116"/>
      <c r="AF514" s="116"/>
      <c r="AG514" s="116"/>
      <c r="AH514" s="1"/>
      <c r="AI514" s="1"/>
      <c r="AJ514" s="1"/>
      <c r="AK514" s="1"/>
      <c r="AL514" s="1"/>
      <c r="AM514" s="1"/>
      <c r="AN514" s="1"/>
      <c r="AO514" s="1"/>
      <c r="AP514" s="1"/>
      <c r="AQ514" s="1"/>
      <c r="AR514" s="1"/>
    </row>
    <row r="515" spans="1:44" ht="15.75" thickBot="1">
      <c r="A515" s="57"/>
      <c r="B515" s="114"/>
      <c r="AD515" s="1"/>
      <c r="AE515" s="116"/>
      <c r="AF515" s="116"/>
      <c r="AG515" s="116"/>
      <c r="AH515" s="1"/>
      <c r="AI515" s="1"/>
      <c r="AJ515" s="1"/>
      <c r="AK515" s="1"/>
      <c r="AL515" s="1"/>
      <c r="AM515" s="1"/>
      <c r="AN515" s="1"/>
      <c r="AO515" s="1"/>
      <c r="AP515" s="1"/>
      <c r="AQ515" s="1"/>
      <c r="AR515" s="1"/>
    </row>
    <row r="516" spans="1:44" ht="15.75" thickBot="1">
      <c r="A516" s="57"/>
      <c r="B516" s="114"/>
      <c r="AD516" s="1"/>
      <c r="AE516" s="116"/>
      <c r="AF516" s="116"/>
      <c r="AG516" s="116"/>
      <c r="AH516" s="1"/>
      <c r="AI516" s="1"/>
      <c r="AJ516" s="1"/>
      <c r="AK516" s="1"/>
      <c r="AL516" s="1"/>
      <c r="AM516" s="1"/>
      <c r="AN516" s="1"/>
      <c r="AO516" s="1"/>
      <c r="AP516" s="1"/>
      <c r="AQ516" s="1"/>
      <c r="AR516" s="1"/>
    </row>
    <row r="517" spans="1:44" ht="15.75" thickBot="1">
      <c r="A517" s="57"/>
      <c r="B517" s="114"/>
      <c r="AD517" s="1"/>
      <c r="AE517" s="116"/>
      <c r="AF517" s="116"/>
      <c r="AG517" s="116"/>
      <c r="AH517" s="1"/>
      <c r="AI517" s="1"/>
      <c r="AJ517" s="1"/>
      <c r="AK517" s="1"/>
      <c r="AL517" s="1"/>
      <c r="AM517" s="1"/>
      <c r="AN517" s="1"/>
      <c r="AO517" s="1"/>
      <c r="AP517" s="1"/>
      <c r="AQ517" s="1"/>
      <c r="AR517" s="1"/>
    </row>
    <row r="518" spans="1:44" ht="15.75" thickBot="1">
      <c r="A518" s="57"/>
      <c r="B518" s="114"/>
      <c r="AD518" s="1"/>
      <c r="AE518" s="116"/>
      <c r="AF518" s="116"/>
      <c r="AG518" s="116"/>
      <c r="AH518" s="1"/>
      <c r="AI518" s="1"/>
      <c r="AJ518" s="1"/>
      <c r="AK518" s="1"/>
      <c r="AL518" s="1"/>
      <c r="AM518" s="1"/>
      <c r="AN518" s="1"/>
      <c r="AO518" s="1"/>
      <c r="AP518" s="1"/>
      <c r="AQ518" s="1"/>
      <c r="AR518" s="1"/>
    </row>
    <row r="519" spans="1:44" ht="15.75" thickBot="1">
      <c r="A519" s="57"/>
      <c r="B519" s="114"/>
      <c r="AD519" s="1"/>
      <c r="AE519" s="116"/>
      <c r="AF519" s="116"/>
      <c r="AG519" s="116"/>
      <c r="AH519" s="1"/>
      <c r="AI519" s="1"/>
      <c r="AJ519" s="1"/>
      <c r="AK519" s="1"/>
      <c r="AL519" s="1"/>
      <c r="AM519" s="1"/>
      <c r="AN519" s="1"/>
      <c r="AO519" s="1"/>
      <c r="AP519" s="1"/>
      <c r="AQ519" s="1"/>
      <c r="AR519" s="1"/>
    </row>
    <row r="520" spans="1:44" ht="15.75" thickBot="1">
      <c r="A520" s="57"/>
      <c r="B520" s="114"/>
      <c r="AD520" s="1"/>
      <c r="AE520" s="116"/>
      <c r="AF520" s="116"/>
      <c r="AG520" s="116"/>
      <c r="AH520" s="1"/>
      <c r="AI520" s="1"/>
      <c r="AJ520" s="1"/>
      <c r="AK520" s="1"/>
      <c r="AL520" s="1"/>
      <c r="AM520" s="1"/>
      <c r="AN520" s="1"/>
      <c r="AO520" s="1"/>
      <c r="AP520" s="1"/>
      <c r="AQ520" s="1"/>
      <c r="AR520" s="1"/>
    </row>
    <row r="521" spans="1:44" ht="15.75" thickBot="1">
      <c r="A521" s="57"/>
      <c r="B521" s="114"/>
      <c r="AD521" s="1"/>
      <c r="AE521" s="116"/>
      <c r="AF521" s="116"/>
      <c r="AG521" s="116"/>
      <c r="AH521" s="1"/>
      <c r="AI521" s="1"/>
      <c r="AJ521" s="1"/>
      <c r="AK521" s="1"/>
      <c r="AL521" s="1"/>
      <c r="AM521" s="1"/>
      <c r="AN521" s="1"/>
      <c r="AO521" s="1"/>
      <c r="AP521" s="1"/>
      <c r="AQ521" s="1"/>
      <c r="AR521" s="1"/>
    </row>
    <row r="522" spans="1:44" ht="15.75" thickBot="1">
      <c r="A522" s="57"/>
      <c r="B522" s="114"/>
      <c r="AD522" s="1"/>
      <c r="AE522" s="116"/>
      <c r="AF522" s="116"/>
      <c r="AG522" s="116"/>
      <c r="AH522" s="1"/>
      <c r="AI522" s="1"/>
      <c r="AJ522" s="1"/>
      <c r="AK522" s="1"/>
      <c r="AL522" s="1"/>
      <c r="AM522" s="1"/>
      <c r="AN522" s="1"/>
      <c r="AO522" s="1"/>
      <c r="AP522" s="1"/>
      <c r="AQ522" s="1"/>
      <c r="AR522" s="1"/>
    </row>
    <row r="523" spans="1:44" ht="15.75" thickBot="1">
      <c r="A523" s="57"/>
      <c r="B523" s="114"/>
      <c r="AD523" s="1"/>
      <c r="AE523" s="116"/>
      <c r="AF523" s="116"/>
      <c r="AG523" s="116"/>
      <c r="AH523" s="1"/>
      <c r="AI523" s="1"/>
      <c r="AJ523" s="1"/>
      <c r="AK523" s="1"/>
      <c r="AL523" s="1"/>
      <c r="AM523" s="1"/>
      <c r="AN523" s="1"/>
      <c r="AO523" s="1"/>
      <c r="AP523" s="1"/>
      <c r="AQ523" s="1"/>
      <c r="AR523" s="1"/>
    </row>
    <row r="524" spans="1:44" ht="15.75" thickBot="1">
      <c r="A524" s="57"/>
      <c r="B524" s="114"/>
      <c r="AD524" s="1"/>
      <c r="AE524" s="116"/>
      <c r="AF524" s="116"/>
      <c r="AG524" s="116"/>
      <c r="AH524" s="1"/>
      <c r="AI524" s="1"/>
      <c r="AJ524" s="1"/>
      <c r="AK524" s="1"/>
      <c r="AL524" s="1"/>
      <c r="AM524" s="1"/>
      <c r="AN524" s="1"/>
      <c r="AO524" s="1"/>
      <c r="AP524" s="1"/>
      <c r="AQ524" s="1"/>
      <c r="AR524" s="1"/>
    </row>
    <row r="525" spans="1:44" ht="15.75" thickBot="1">
      <c r="A525" s="57"/>
      <c r="B525" s="114"/>
      <c r="AD525" s="1"/>
      <c r="AE525" s="116"/>
      <c r="AF525" s="116"/>
      <c r="AG525" s="116"/>
      <c r="AH525" s="1"/>
      <c r="AI525" s="1"/>
      <c r="AJ525" s="1"/>
      <c r="AK525" s="1"/>
      <c r="AL525" s="1"/>
      <c r="AM525" s="1"/>
      <c r="AN525" s="1"/>
      <c r="AO525" s="1"/>
      <c r="AP525" s="1"/>
      <c r="AQ525" s="1"/>
      <c r="AR525" s="1"/>
    </row>
    <row r="526" spans="1:44" ht="15.75" thickBot="1">
      <c r="A526" s="57"/>
      <c r="B526" s="114"/>
      <c r="AD526" s="1"/>
      <c r="AE526" s="116"/>
      <c r="AF526" s="116"/>
      <c r="AG526" s="116"/>
      <c r="AH526" s="1"/>
      <c r="AI526" s="1"/>
      <c r="AJ526" s="1"/>
      <c r="AK526" s="1"/>
      <c r="AL526" s="1"/>
      <c r="AM526" s="1"/>
      <c r="AN526" s="1"/>
      <c r="AO526" s="1"/>
      <c r="AP526" s="1"/>
      <c r="AQ526" s="1"/>
      <c r="AR526" s="1"/>
    </row>
    <row r="527" spans="1:44" ht="15.75" thickBot="1">
      <c r="A527" s="57"/>
      <c r="B527" s="114"/>
      <c r="AD527" s="1"/>
      <c r="AE527" s="116"/>
      <c r="AF527" s="116"/>
      <c r="AG527" s="116"/>
      <c r="AH527" s="1"/>
      <c r="AI527" s="1"/>
      <c r="AJ527" s="1"/>
      <c r="AK527" s="1"/>
      <c r="AL527" s="1"/>
      <c r="AM527" s="1"/>
      <c r="AN527" s="1"/>
      <c r="AO527" s="1"/>
      <c r="AP527" s="1"/>
      <c r="AQ527" s="1"/>
      <c r="AR527" s="1"/>
    </row>
    <row r="528" spans="1:44" ht="15.75" thickBot="1">
      <c r="A528" s="57"/>
      <c r="B528" s="114"/>
      <c r="AD528" s="1"/>
      <c r="AE528" s="116"/>
      <c r="AF528" s="116"/>
      <c r="AG528" s="116"/>
      <c r="AH528" s="1"/>
      <c r="AI528" s="1"/>
      <c r="AJ528" s="1"/>
      <c r="AK528" s="1"/>
      <c r="AL528" s="1"/>
      <c r="AM528" s="1"/>
      <c r="AN528" s="1"/>
      <c r="AO528" s="1"/>
      <c r="AP528" s="1"/>
      <c r="AQ528" s="1"/>
      <c r="AR528" s="1"/>
    </row>
    <row r="529" spans="1:44" ht="15.75" thickBot="1">
      <c r="A529" s="57"/>
      <c r="B529" s="114"/>
      <c r="AD529" s="1"/>
      <c r="AE529" s="116"/>
      <c r="AF529" s="116"/>
      <c r="AG529" s="116"/>
      <c r="AH529" s="1"/>
      <c r="AI529" s="1"/>
      <c r="AJ529" s="1"/>
      <c r="AK529" s="1"/>
      <c r="AL529" s="1"/>
      <c r="AM529" s="1"/>
      <c r="AN529" s="1"/>
      <c r="AO529" s="1"/>
      <c r="AP529" s="1"/>
      <c r="AQ529" s="1"/>
      <c r="AR529" s="1"/>
    </row>
    <row r="530" spans="1:44" ht="15.75" thickBot="1">
      <c r="A530" s="57"/>
      <c r="B530" s="114"/>
      <c r="AD530" s="1"/>
      <c r="AE530" s="116"/>
      <c r="AF530" s="116"/>
      <c r="AG530" s="116"/>
      <c r="AH530" s="1"/>
      <c r="AI530" s="1"/>
      <c r="AJ530" s="1"/>
      <c r="AK530" s="1"/>
      <c r="AL530" s="1"/>
      <c r="AM530" s="1"/>
      <c r="AN530" s="1"/>
      <c r="AO530" s="1"/>
      <c r="AP530" s="1"/>
      <c r="AQ530" s="1"/>
      <c r="AR530" s="1"/>
    </row>
    <row r="531" spans="1:44" ht="15.75" thickBot="1">
      <c r="A531" s="57"/>
      <c r="B531" s="114"/>
      <c r="AD531" s="1"/>
      <c r="AE531" s="116"/>
      <c r="AF531" s="116"/>
      <c r="AG531" s="116"/>
      <c r="AH531" s="1"/>
      <c r="AI531" s="1"/>
      <c r="AJ531" s="1"/>
      <c r="AK531" s="1"/>
      <c r="AL531" s="1"/>
      <c r="AM531" s="1"/>
      <c r="AN531" s="1"/>
      <c r="AO531" s="1"/>
      <c r="AP531" s="1"/>
      <c r="AQ531" s="1"/>
      <c r="AR531" s="1"/>
    </row>
    <row r="532" spans="1:44" ht="15.75" thickBot="1">
      <c r="A532" s="57"/>
      <c r="B532" s="114"/>
      <c r="AD532" s="1"/>
      <c r="AE532" s="116"/>
      <c r="AF532" s="116"/>
      <c r="AG532" s="116"/>
      <c r="AH532" s="1"/>
      <c r="AI532" s="1"/>
      <c r="AJ532" s="1"/>
      <c r="AK532" s="1"/>
      <c r="AL532" s="1"/>
      <c r="AM532" s="1"/>
      <c r="AN532" s="1"/>
      <c r="AO532" s="1"/>
      <c r="AP532" s="1"/>
      <c r="AQ532" s="1"/>
      <c r="AR532" s="1"/>
    </row>
    <row r="533" spans="1:44" ht="15.75" thickBot="1">
      <c r="A533" s="57"/>
      <c r="B533" s="114"/>
      <c r="AD533" s="1"/>
      <c r="AE533" s="116"/>
      <c r="AF533" s="116"/>
      <c r="AG533" s="116"/>
      <c r="AH533" s="1"/>
      <c r="AI533" s="1"/>
      <c r="AJ533" s="1"/>
      <c r="AK533" s="1"/>
      <c r="AL533" s="1"/>
      <c r="AM533" s="1"/>
      <c r="AN533" s="1"/>
      <c r="AO533" s="1"/>
      <c r="AP533" s="1"/>
      <c r="AQ533" s="1"/>
      <c r="AR533" s="1"/>
    </row>
    <row r="534" spans="1:44" ht="15.75" thickBot="1">
      <c r="A534" s="57"/>
      <c r="B534" s="114"/>
      <c r="AD534" s="1"/>
      <c r="AE534" s="116"/>
      <c r="AF534" s="116"/>
      <c r="AG534" s="116"/>
      <c r="AH534" s="1"/>
      <c r="AI534" s="1"/>
      <c r="AJ534" s="1"/>
      <c r="AK534" s="1"/>
      <c r="AL534" s="1"/>
      <c r="AM534" s="1"/>
      <c r="AN534" s="1"/>
      <c r="AO534" s="1"/>
      <c r="AP534" s="1"/>
      <c r="AQ534" s="1"/>
      <c r="AR534" s="1"/>
    </row>
    <row r="535" spans="1:44" ht="15.75" thickBot="1">
      <c r="A535" s="57"/>
      <c r="B535" s="114"/>
      <c r="AD535" s="1"/>
      <c r="AE535" s="116"/>
      <c r="AF535" s="116"/>
      <c r="AG535" s="116"/>
      <c r="AH535" s="1"/>
      <c r="AI535" s="1"/>
      <c r="AJ535" s="1"/>
      <c r="AK535" s="1"/>
      <c r="AL535" s="1"/>
      <c r="AM535" s="1"/>
      <c r="AN535" s="1"/>
      <c r="AO535" s="1"/>
      <c r="AP535" s="1"/>
      <c r="AQ535" s="1"/>
      <c r="AR535" s="1"/>
    </row>
    <row r="536" spans="1:44" ht="15.75" thickBot="1">
      <c r="A536" s="57"/>
      <c r="B536" s="114"/>
      <c r="AD536" s="1"/>
      <c r="AE536" s="116"/>
      <c r="AF536" s="116"/>
      <c r="AG536" s="116"/>
      <c r="AH536" s="1"/>
      <c r="AI536" s="1"/>
      <c r="AJ536" s="1"/>
      <c r="AK536" s="1"/>
      <c r="AL536" s="1"/>
      <c r="AM536" s="1"/>
      <c r="AN536" s="1"/>
      <c r="AO536" s="1"/>
      <c r="AP536" s="1"/>
      <c r="AQ536" s="1"/>
      <c r="AR536" s="1"/>
    </row>
    <row r="537" spans="1:44" ht="15.75" thickBot="1">
      <c r="A537" s="57"/>
      <c r="B537" s="114"/>
      <c r="AD537" s="1"/>
      <c r="AE537" s="116"/>
      <c r="AF537" s="116"/>
      <c r="AG537" s="116"/>
      <c r="AH537" s="1"/>
      <c r="AI537" s="1"/>
      <c r="AJ537" s="1"/>
      <c r="AK537" s="1"/>
      <c r="AL537" s="1"/>
      <c r="AM537" s="1"/>
      <c r="AN537" s="1"/>
      <c r="AO537" s="1"/>
      <c r="AP537" s="1"/>
      <c r="AQ537" s="1"/>
      <c r="AR537" s="1"/>
    </row>
    <row r="538" spans="1:44" ht="15.75" thickBot="1">
      <c r="A538" s="57"/>
      <c r="B538" s="114"/>
      <c r="AD538" s="1"/>
      <c r="AE538" s="116"/>
      <c r="AF538" s="116"/>
      <c r="AG538" s="116"/>
      <c r="AH538" s="1"/>
      <c r="AI538" s="1"/>
      <c r="AJ538" s="1"/>
      <c r="AK538" s="1"/>
      <c r="AL538" s="1"/>
      <c r="AM538" s="1"/>
      <c r="AN538" s="1"/>
      <c r="AO538" s="1"/>
      <c r="AP538" s="1"/>
      <c r="AQ538" s="1"/>
      <c r="AR538" s="1"/>
    </row>
    <row r="539" spans="1:44" ht="15.75" thickBot="1">
      <c r="A539" s="57"/>
      <c r="B539" s="114"/>
      <c r="AD539" s="1"/>
      <c r="AE539" s="116"/>
      <c r="AF539" s="116"/>
      <c r="AG539" s="116"/>
      <c r="AH539" s="1"/>
      <c r="AI539" s="1"/>
      <c r="AJ539" s="1"/>
      <c r="AK539" s="1"/>
      <c r="AL539" s="1"/>
      <c r="AM539" s="1"/>
      <c r="AN539" s="1"/>
      <c r="AO539" s="1"/>
      <c r="AP539" s="1"/>
      <c r="AQ539" s="1"/>
      <c r="AR539" s="1"/>
    </row>
    <row r="540" spans="1:44" ht="15.75" thickBot="1">
      <c r="A540" s="57"/>
      <c r="B540" s="114"/>
      <c r="AD540" s="1"/>
      <c r="AE540" s="116"/>
      <c r="AF540" s="116"/>
      <c r="AG540" s="116"/>
      <c r="AH540" s="1"/>
      <c r="AI540" s="1"/>
      <c r="AJ540" s="1"/>
      <c r="AK540" s="1"/>
      <c r="AL540" s="1"/>
      <c r="AM540" s="1"/>
      <c r="AN540" s="1"/>
      <c r="AO540" s="1"/>
      <c r="AP540" s="1"/>
      <c r="AQ540" s="1"/>
      <c r="AR540" s="1"/>
    </row>
    <row r="541" spans="1:44" ht="15.75" thickBot="1">
      <c r="A541" s="57"/>
      <c r="B541" s="114"/>
      <c r="AD541" s="1"/>
      <c r="AE541" s="116"/>
      <c r="AF541" s="116"/>
      <c r="AG541" s="116"/>
      <c r="AH541" s="1"/>
      <c r="AI541" s="1"/>
      <c r="AJ541" s="1"/>
      <c r="AK541" s="1"/>
      <c r="AL541" s="1"/>
      <c r="AM541" s="1"/>
      <c r="AN541" s="1"/>
      <c r="AO541" s="1"/>
      <c r="AP541" s="1"/>
      <c r="AQ541" s="1"/>
      <c r="AR541" s="1"/>
    </row>
    <row r="542" spans="1:44" ht="15.75" thickBot="1">
      <c r="A542" s="57"/>
      <c r="B542" s="114"/>
      <c r="AD542" s="1"/>
      <c r="AE542" s="116"/>
      <c r="AF542" s="116"/>
      <c r="AG542" s="116"/>
      <c r="AH542" s="1"/>
      <c r="AI542" s="1"/>
      <c r="AJ542" s="1"/>
      <c r="AK542" s="1"/>
      <c r="AL542" s="1"/>
      <c r="AM542" s="1"/>
      <c r="AN542" s="1"/>
      <c r="AO542" s="1"/>
      <c r="AP542" s="1"/>
      <c r="AQ542" s="1"/>
      <c r="AR542" s="1"/>
    </row>
    <row r="543" spans="1:44" ht="15.75" thickBot="1">
      <c r="A543" s="57"/>
      <c r="B543" s="114"/>
      <c r="AD543" s="1"/>
      <c r="AE543" s="116"/>
      <c r="AF543" s="116"/>
      <c r="AG543" s="116"/>
      <c r="AH543" s="1"/>
      <c r="AI543" s="1"/>
      <c r="AJ543" s="1"/>
      <c r="AK543" s="1"/>
      <c r="AL543" s="1"/>
      <c r="AM543" s="1"/>
      <c r="AN543" s="1"/>
      <c r="AO543" s="1"/>
      <c r="AP543" s="1"/>
      <c r="AQ543" s="1"/>
      <c r="AR543" s="1"/>
    </row>
    <row r="544" spans="1:44" ht="15.75" thickBot="1">
      <c r="A544" s="57"/>
      <c r="B544" s="114"/>
      <c r="AD544" s="1"/>
      <c r="AE544" s="116"/>
      <c r="AF544" s="116"/>
      <c r="AG544" s="116"/>
      <c r="AH544" s="1"/>
      <c r="AI544" s="1"/>
      <c r="AJ544" s="1"/>
      <c r="AK544" s="1"/>
      <c r="AL544" s="1"/>
      <c r="AM544" s="1"/>
      <c r="AN544" s="1"/>
      <c r="AO544" s="1"/>
      <c r="AP544" s="1"/>
      <c r="AQ544" s="1"/>
      <c r="AR544" s="1"/>
    </row>
    <row r="545" spans="1:44" ht="15.75" thickBot="1">
      <c r="A545" s="57"/>
      <c r="B545" s="114"/>
      <c r="AD545" s="1"/>
      <c r="AE545" s="116"/>
      <c r="AF545" s="116"/>
      <c r="AG545" s="116"/>
      <c r="AH545" s="1"/>
      <c r="AI545" s="1"/>
      <c r="AJ545" s="1"/>
      <c r="AK545" s="1"/>
      <c r="AL545" s="1"/>
      <c r="AM545" s="1"/>
      <c r="AN545" s="1"/>
      <c r="AO545" s="1"/>
      <c r="AP545" s="1"/>
      <c r="AQ545" s="1"/>
      <c r="AR545" s="1"/>
    </row>
    <row r="546" spans="1:44" ht="15.75" thickBot="1">
      <c r="A546" s="57"/>
      <c r="B546" s="114"/>
      <c r="AD546" s="1"/>
      <c r="AE546" s="116"/>
      <c r="AF546" s="116"/>
      <c r="AG546" s="116"/>
      <c r="AH546" s="1"/>
      <c r="AI546" s="1"/>
      <c r="AJ546" s="1"/>
      <c r="AK546" s="1"/>
      <c r="AL546" s="1"/>
      <c r="AM546" s="1"/>
      <c r="AN546" s="1"/>
      <c r="AO546" s="1"/>
      <c r="AP546" s="1"/>
      <c r="AQ546" s="1"/>
      <c r="AR546" s="1"/>
    </row>
    <row r="547" spans="1:44" ht="15.75" thickBot="1">
      <c r="A547" s="57"/>
      <c r="B547" s="114"/>
      <c r="AD547" s="1"/>
      <c r="AE547" s="116"/>
      <c r="AF547" s="116"/>
      <c r="AG547" s="116"/>
      <c r="AH547" s="1"/>
      <c r="AI547" s="1"/>
      <c r="AJ547" s="1"/>
      <c r="AK547" s="1"/>
      <c r="AL547" s="1"/>
      <c r="AM547" s="1"/>
      <c r="AN547" s="1"/>
      <c r="AO547" s="1"/>
      <c r="AP547" s="1"/>
      <c r="AQ547" s="1"/>
      <c r="AR547" s="1"/>
    </row>
    <row r="548" spans="1:44" ht="15.75" thickBot="1">
      <c r="A548" s="57"/>
      <c r="B548" s="114"/>
      <c r="AD548" s="1"/>
      <c r="AE548" s="116"/>
      <c r="AF548" s="116"/>
      <c r="AG548" s="116"/>
      <c r="AH548" s="1"/>
      <c r="AI548" s="1"/>
      <c r="AJ548" s="1"/>
      <c r="AK548" s="1"/>
      <c r="AL548" s="1"/>
      <c r="AM548" s="1"/>
      <c r="AN548" s="1"/>
      <c r="AO548" s="1"/>
      <c r="AP548" s="1"/>
      <c r="AQ548" s="1"/>
      <c r="AR548" s="1"/>
    </row>
    <row r="549" spans="1:44" ht="15.75" thickBot="1">
      <c r="A549" s="57"/>
      <c r="B549" s="114"/>
      <c r="AD549" s="1"/>
      <c r="AE549" s="116"/>
      <c r="AF549" s="116"/>
      <c r="AG549" s="116"/>
      <c r="AH549" s="1"/>
      <c r="AI549" s="1"/>
      <c r="AJ549" s="1"/>
      <c r="AK549" s="1"/>
      <c r="AL549" s="1"/>
      <c r="AM549" s="1"/>
      <c r="AN549" s="1"/>
      <c r="AO549" s="1"/>
      <c r="AP549" s="1"/>
      <c r="AQ549" s="1"/>
      <c r="AR549" s="1"/>
    </row>
    <row r="550" spans="1:44" ht="15.75" thickBot="1">
      <c r="A550" s="57"/>
      <c r="B550" s="114"/>
      <c r="AD550" s="1"/>
      <c r="AE550" s="116"/>
      <c r="AF550" s="116"/>
      <c r="AG550" s="116"/>
      <c r="AH550" s="1"/>
      <c r="AI550" s="1"/>
      <c r="AJ550" s="1"/>
      <c r="AK550" s="1"/>
      <c r="AL550" s="1"/>
      <c r="AM550" s="1"/>
      <c r="AN550" s="1"/>
      <c r="AO550" s="1"/>
      <c r="AP550" s="1"/>
      <c r="AQ550" s="1"/>
      <c r="AR550" s="1"/>
    </row>
    <row r="551" spans="1:44" ht="15.75" thickBot="1">
      <c r="A551" s="57"/>
      <c r="B551" s="114"/>
      <c r="AD551" s="1"/>
      <c r="AE551" s="116"/>
      <c r="AF551" s="116"/>
      <c r="AG551" s="116"/>
      <c r="AH551" s="1"/>
      <c r="AI551" s="1"/>
      <c r="AJ551" s="1"/>
      <c r="AK551" s="1"/>
      <c r="AL551" s="1"/>
      <c r="AM551" s="1"/>
      <c r="AN551" s="1"/>
      <c r="AO551" s="1"/>
      <c r="AP551" s="1"/>
      <c r="AQ551" s="1"/>
      <c r="AR551" s="1"/>
    </row>
    <row r="552" spans="1:44" ht="15.75" thickBot="1">
      <c r="A552" s="57"/>
      <c r="B552" s="114"/>
      <c r="AD552" s="1"/>
      <c r="AE552" s="116"/>
      <c r="AF552" s="116"/>
      <c r="AG552" s="116"/>
      <c r="AH552" s="1"/>
      <c r="AI552" s="1"/>
      <c r="AJ552" s="1"/>
      <c r="AK552" s="1"/>
      <c r="AL552" s="1"/>
      <c r="AM552" s="1"/>
      <c r="AN552" s="1"/>
      <c r="AO552" s="1"/>
      <c r="AP552" s="1"/>
      <c r="AQ552" s="1"/>
      <c r="AR552" s="1"/>
    </row>
    <row r="553" spans="1:44" ht="15.75" thickBot="1">
      <c r="A553" s="57"/>
      <c r="B553" s="114"/>
      <c r="AD553" s="1"/>
      <c r="AE553" s="116"/>
      <c r="AF553" s="116"/>
      <c r="AG553" s="116"/>
      <c r="AH553" s="1"/>
      <c r="AI553" s="1"/>
      <c r="AJ553" s="1"/>
      <c r="AK553" s="1"/>
      <c r="AL553" s="1"/>
      <c r="AM553" s="1"/>
      <c r="AN553" s="1"/>
      <c r="AO553" s="1"/>
      <c r="AP553" s="1"/>
      <c r="AQ553" s="1"/>
      <c r="AR553" s="1"/>
    </row>
    <row r="554" spans="1:44" ht="15.75" thickBot="1">
      <c r="A554" s="57"/>
      <c r="B554" s="114"/>
      <c r="AD554" s="1"/>
      <c r="AE554" s="116"/>
      <c r="AF554" s="116"/>
      <c r="AG554" s="116"/>
      <c r="AH554" s="1"/>
      <c r="AI554" s="1"/>
      <c r="AJ554" s="1"/>
      <c r="AK554" s="1"/>
      <c r="AL554" s="1"/>
      <c r="AM554" s="1"/>
      <c r="AN554" s="1"/>
      <c r="AO554" s="1"/>
      <c r="AP554" s="1"/>
      <c r="AQ554" s="1"/>
      <c r="AR554" s="1"/>
    </row>
    <row r="555" spans="1:44" ht="15.75" thickBot="1">
      <c r="A555" s="57"/>
      <c r="B555" s="114"/>
      <c r="AD555" s="1"/>
      <c r="AE555" s="116"/>
      <c r="AF555" s="116"/>
      <c r="AG555" s="116"/>
      <c r="AH555" s="1"/>
      <c r="AI555" s="1"/>
      <c r="AJ555" s="1"/>
      <c r="AK555" s="1"/>
      <c r="AL555" s="1"/>
      <c r="AM555" s="1"/>
      <c r="AN555" s="1"/>
      <c r="AO555" s="1"/>
      <c r="AP555" s="1"/>
      <c r="AQ555" s="1"/>
      <c r="AR555" s="1"/>
    </row>
    <row r="556" spans="1:44" ht="15.75" thickBot="1">
      <c r="A556" s="57"/>
      <c r="B556" s="114"/>
      <c r="AD556" s="1"/>
      <c r="AE556" s="116"/>
      <c r="AF556" s="116"/>
      <c r="AG556" s="116"/>
      <c r="AH556" s="1"/>
      <c r="AI556" s="1"/>
      <c r="AJ556" s="1"/>
      <c r="AK556" s="1"/>
      <c r="AL556" s="1"/>
      <c r="AM556" s="1"/>
      <c r="AN556" s="1"/>
      <c r="AO556" s="1"/>
      <c r="AP556" s="1"/>
      <c r="AQ556" s="1"/>
      <c r="AR556" s="1"/>
    </row>
    <row r="557" spans="1:44" ht="15.75" thickBot="1">
      <c r="A557" s="57"/>
      <c r="B557" s="114"/>
      <c r="AD557" s="1"/>
      <c r="AE557" s="116"/>
      <c r="AF557" s="116"/>
      <c r="AG557" s="116"/>
      <c r="AH557" s="1"/>
      <c r="AI557" s="1"/>
      <c r="AJ557" s="1"/>
      <c r="AK557" s="1"/>
      <c r="AL557" s="1"/>
      <c r="AM557" s="1"/>
      <c r="AN557" s="1"/>
      <c r="AO557" s="1"/>
      <c r="AP557" s="1"/>
      <c r="AQ557" s="1"/>
      <c r="AR557" s="1"/>
    </row>
    <row r="558" spans="1:44" ht="15.75" thickBot="1">
      <c r="A558" s="57"/>
      <c r="B558" s="114"/>
      <c r="AD558" s="1"/>
      <c r="AE558" s="116"/>
      <c r="AF558" s="116"/>
      <c r="AG558" s="116"/>
      <c r="AH558" s="1"/>
      <c r="AI558" s="1"/>
      <c r="AJ558" s="1"/>
      <c r="AK558" s="1"/>
      <c r="AL558" s="1"/>
      <c r="AM558" s="1"/>
      <c r="AN558" s="1"/>
      <c r="AO558" s="1"/>
      <c r="AP558" s="1"/>
      <c r="AQ558" s="1"/>
      <c r="AR558" s="1"/>
    </row>
    <row r="559" spans="1:44" ht="15.75" thickBot="1">
      <c r="A559" s="57"/>
      <c r="B559" s="114"/>
      <c r="AD559" s="1"/>
      <c r="AE559" s="116"/>
      <c r="AF559" s="116"/>
      <c r="AG559" s="116"/>
      <c r="AH559" s="1"/>
      <c r="AI559" s="1"/>
      <c r="AJ559" s="1"/>
      <c r="AK559" s="1"/>
      <c r="AL559" s="1"/>
      <c r="AM559" s="1"/>
      <c r="AN559" s="1"/>
      <c r="AO559" s="1"/>
      <c r="AP559" s="1"/>
      <c r="AQ559" s="1"/>
      <c r="AR559" s="1"/>
    </row>
    <row r="560" spans="1:44" ht="15.75" thickBot="1">
      <c r="A560" s="57"/>
      <c r="B560" s="114"/>
      <c r="AD560" s="1"/>
      <c r="AE560" s="116"/>
      <c r="AF560" s="116"/>
      <c r="AG560" s="116"/>
      <c r="AH560" s="1"/>
      <c r="AI560" s="1"/>
      <c r="AJ560" s="1"/>
      <c r="AK560" s="1"/>
      <c r="AL560" s="1"/>
      <c r="AM560" s="1"/>
      <c r="AN560" s="1"/>
      <c r="AO560" s="1"/>
      <c r="AP560" s="1"/>
      <c r="AQ560" s="1"/>
      <c r="AR560" s="1"/>
    </row>
    <row r="561" spans="1:44" ht="15.75" thickBot="1">
      <c r="A561" s="57"/>
      <c r="B561" s="114"/>
      <c r="AD561" s="1"/>
      <c r="AE561" s="116"/>
      <c r="AF561" s="116"/>
      <c r="AG561" s="116"/>
      <c r="AH561" s="1"/>
      <c r="AI561" s="1"/>
      <c r="AJ561" s="1"/>
      <c r="AK561" s="1"/>
      <c r="AL561" s="1"/>
      <c r="AM561" s="1"/>
      <c r="AN561" s="1"/>
      <c r="AO561" s="1"/>
      <c r="AP561" s="1"/>
      <c r="AQ561" s="1"/>
      <c r="AR561" s="1"/>
    </row>
    <row r="562" spans="1:44" ht="15.75" thickBot="1">
      <c r="A562" s="57"/>
      <c r="B562" s="114"/>
      <c r="AD562" s="1"/>
      <c r="AE562" s="116"/>
      <c r="AF562" s="116"/>
      <c r="AG562" s="116"/>
      <c r="AH562" s="1"/>
      <c r="AI562" s="1"/>
      <c r="AJ562" s="1"/>
      <c r="AK562" s="1"/>
      <c r="AL562" s="1"/>
      <c r="AM562" s="1"/>
      <c r="AN562" s="1"/>
      <c r="AO562" s="1"/>
      <c r="AP562" s="1"/>
      <c r="AQ562" s="1"/>
      <c r="AR562" s="1"/>
    </row>
    <row r="563" spans="1:44" ht="15.75" thickBot="1">
      <c r="A563" s="57"/>
      <c r="B563" s="114"/>
      <c r="AD563" s="1"/>
      <c r="AE563" s="116"/>
      <c r="AF563" s="116"/>
      <c r="AG563" s="116"/>
      <c r="AH563" s="1"/>
      <c r="AI563" s="1"/>
      <c r="AJ563" s="1"/>
      <c r="AK563" s="1"/>
      <c r="AL563" s="1"/>
      <c r="AM563" s="1"/>
      <c r="AN563" s="1"/>
      <c r="AO563" s="1"/>
      <c r="AP563" s="1"/>
      <c r="AQ563" s="1"/>
      <c r="AR563" s="1"/>
    </row>
    <row r="564" spans="1:44" ht="15.75" thickBot="1">
      <c r="A564" s="57"/>
      <c r="B564" s="114"/>
      <c r="AD564" s="1"/>
      <c r="AE564" s="116"/>
      <c r="AF564" s="116"/>
      <c r="AG564" s="116"/>
      <c r="AH564" s="1"/>
      <c r="AI564" s="1"/>
      <c r="AJ564" s="1"/>
      <c r="AK564" s="1"/>
      <c r="AL564" s="1"/>
      <c r="AM564" s="1"/>
      <c r="AN564" s="1"/>
      <c r="AO564" s="1"/>
      <c r="AP564" s="1"/>
      <c r="AQ564" s="1"/>
      <c r="AR564" s="1"/>
    </row>
    <row r="565" spans="1:44" ht="15.75" thickBot="1">
      <c r="A565" s="57"/>
      <c r="B565" s="114"/>
      <c r="AD565" s="1"/>
      <c r="AE565" s="116"/>
      <c r="AF565" s="116"/>
      <c r="AG565" s="116"/>
      <c r="AH565" s="1"/>
      <c r="AI565" s="1"/>
      <c r="AJ565" s="1"/>
      <c r="AK565" s="1"/>
      <c r="AL565" s="1"/>
      <c r="AM565" s="1"/>
      <c r="AN565" s="1"/>
      <c r="AO565" s="1"/>
      <c r="AP565" s="1"/>
      <c r="AQ565" s="1"/>
      <c r="AR565" s="1"/>
    </row>
    <row r="566" spans="1:44" ht="15.75" thickBot="1">
      <c r="A566" s="57"/>
      <c r="B566" s="114"/>
      <c r="AD566" s="1"/>
      <c r="AE566" s="116"/>
      <c r="AF566" s="116"/>
      <c r="AG566" s="116"/>
      <c r="AH566" s="1"/>
      <c r="AI566" s="1"/>
      <c r="AJ566" s="1"/>
      <c r="AK566" s="1"/>
      <c r="AL566" s="1"/>
      <c r="AM566" s="1"/>
      <c r="AN566" s="1"/>
      <c r="AO566" s="1"/>
      <c r="AP566" s="1"/>
      <c r="AQ566" s="1"/>
      <c r="AR566" s="1"/>
    </row>
    <row r="567" spans="1:44" ht="15.75" thickBot="1">
      <c r="A567" s="57"/>
      <c r="B567" s="114"/>
      <c r="AD567" s="1"/>
      <c r="AE567" s="116"/>
      <c r="AF567" s="116"/>
      <c r="AG567" s="116"/>
      <c r="AH567" s="1"/>
      <c r="AI567" s="1"/>
      <c r="AJ567" s="1"/>
      <c r="AK567" s="1"/>
      <c r="AL567" s="1"/>
      <c r="AM567" s="1"/>
      <c r="AN567" s="1"/>
      <c r="AO567" s="1"/>
      <c r="AP567" s="1"/>
      <c r="AQ567" s="1"/>
      <c r="AR567" s="1"/>
    </row>
    <row r="568" spans="1:44" ht="15.75" thickBot="1">
      <c r="A568" s="57"/>
      <c r="B568" s="114"/>
      <c r="AD568" s="1"/>
      <c r="AE568" s="116"/>
      <c r="AF568" s="116"/>
      <c r="AG568" s="116"/>
      <c r="AH568" s="1"/>
      <c r="AI568" s="1"/>
      <c r="AJ568" s="1"/>
      <c r="AK568" s="1"/>
      <c r="AL568" s="1"/>
      <c r="AM568" s="1"/>
      <c r="AN568" s="1"/>
      <c r="AO568" s="1"/>
      <c r="AP568" s="1"/>
      <c r="AQ568" s="1"/>
      <c r="AR568" s="1"/>
    </row>
    <row r="569" spans="1:44" ht="15.75" thickBot="1">
      <c r="A569" s="57"/>
      <c r="B569" s="114"/>
      <c r="AD569" s="1"/>
      <c r="AE569" s="116"/>
      <c r="AF569" s="116"/>
      <c r="AG569" s="116"/>
      <c r="AH569" s="1"/>
      <c r="AI569" s="1"/>
      <c r="AJ569" s="1"/>
      <c r="AK569" s="1"/>
      <c r="AL569" s="1"/>
      <c r="AM569" s="1"/>
      <c r="AN569" s="1"/>
      <c r="AO569" s="1"/>
      <c r="AP569" s="1"/>
      <c r="AQ569" s="1"/>
      <c r="AR569" s="1"/>
    </row>
    <row r="570" spans="1:44" ht="15.75" thickBot="1">
      <c r="A570" s="57"/>
      <c r="B570" s="114"/>
      <c r="AD570" s="1"/>
      <c r="AE570" s="116"/>
      <c r="AF570" s="116"/>
      <c r="AG570" s="116"/>
      <c r="AH570" s="1"/>
      <c r="AI570" s="1"/>
      <c r="AJ570" s="1"/>
      <c r="AK570" s="1"/>
      <c r="AL570" s="1"/>
      <c r="AM570" s="1"/>
      <c r="AN570" s="1"/>
      <c r="AO570" s="1"/>
      <c r="AP570" s="1"/>
      <c r="AQ570" s="1"/>
      <c r="AR570" s="1"/>
    </row>
    <row r="571" spans="1:44" ht="15.75" thickBot="1">
      <c r="A571" s="57"/>
      <c r="B571" s="114"/>
      <c r="AD571" s="1"/>
      <c r="AE571" s="116"/>
      <c r="AF571" s="116"/>
      <c r="AG571" s="116"/>
      <c r="AH571" s="1"/>
      <c r="AI571" s="1"/>
      <c r="AJ571" s="1"/>
      <c r="AK571" s="1"/>
      <c r="AL571" s="1"/>
      <c r="AM571" s="1"/>
      <c r="AN571" s="1"/>
      <c r="AO571" s="1"/>
      <c r="AP571" s="1"/>
      <c r="AQ571" s="1"/>
      <c r="AR571" s="1"/>
    </row>
    <row r="572" spans="1:44" ht="15.75" thickBot="1">
      <c r="A572" s="57"/>
      <c r="B572" s="114"/>
      <c r="AD572" s="1"/>
      <c r="AE572" s="116"/>
      <c r="AF572" s="116"/>
      <c r="AG572" s="116"/>
      <c r="AH572" s="1"/>
      <c r="AI572" s="1"/>
      <c r="AJ572" s="1"/>
      <c r="AK572" s="1"/>
      <c r="AL572" s="1"/>
      <c r="AM572" s="1"/>
      <c r="AN572" s="1"/>
      <c r="AO572" s="1"/>
      <c r="AP572" s="1"/>
      <c r="AQ572" s="1"/>
      <c r="AR572" s="1"/>
    </row>
    <row r="573" spans="1:44" ht="15.75" thickBot="1">
      <c r="A573" s="57"/>
      <c r="B573" s="114"/>
      <c r="AD573" s="1"/>
      <c r="AE573" s="116"/>
      <c r="AF573" s="116"/>
      <c r="AG573" s="116"/>
      <c r="AH573" s="1"/>
      <c r="AI573" s="1"/>
      <c r="AJ573" s="1"/>
      <c r="AK573" s="1"/>
      <c r="AL573" s="1"/>
      <c r="AM573" s="1"/>
      <c r="AN573" s="1"/>
      <c r="AO573" s="1"/>
      <c r="AP573" s="1"/>
      <c r="AQ573" s="1"/>
      <c r="AR573" s="1"/>
    </row>
    <row r="574" spans="1:44" ht="15.75" thickBot="1">
      <c r="A574" s="57"/>
      <c r="B574" s="114"/>
      <c r="AD574" s="1"/>
      <c r="AE574" s="116"/>
      <c r="AF574" s="116"/>
      <c r="AG574" s="116"/>
      <c r="AH574" s="1"/>
      <c r="AI574" s="1"/>
      <c r="AJ574" s="1"/>
      <c r="AK574" s="1"/>
      <c r="AL574" s="1"/>
      <c r="AM574" s="1"/>
      <c r="AN574" s="1"/>
      <c r="AO574" s="1"/>
      <c r="AP574" s="1"/>
      <c r="AQ574" s="1"/>
      <c r="AR574" s="1"/>
    </row>
    <row r="575" spans="1:44" ht="15.75" thickBot="1">
      <c r="A575" s="57"/>
      <c r="B575" s="114"/>
      <c r="AD575" s="1"/>
      <c r="AE575" s="116"/>
      <c r="AF575" s="116"/>
      <c r="AG575" s="116"/>
      <c r="AH575" s="1"/>
      <c r="AI575" s="1"/>
      <c r="AJ575" s="1"/>
      <c r="AK575" s="1"/>
      <c r="AL575" s="1"/>
      <c r="AM575" s="1"/>
      <c r="AN575" s="1"/>
      <c r="AO575" s="1"/>
      <c r="AP575" s="1"/>
      <c r="AQ575" s="1"/>
      <c r="AR575" s="1"/>
    </row>
    <row r="576" spans="1:44" ht="15.75" thickBot="1">
      <c r="A576" s="57"/>
      <c r="B576" s="114"/>
      <c r="AD576" s="1"/>
      <c r="AE576" s="116"/>
      <c r="AF576" s="116"/>
      <c r="AG576" s="116"/>
      <c r="AH576" s="1"/>
      <c r="AI576" s="1"/>
      <c r="AJ576" s="1"/>
      <c r="AK576" s="1"/>
      <c r="AL576" s="1"/>
      <c r="AM576" s="1"/>
      <c r="AN576" s="1"/>
      <c r="AO576" s="1"/>
      <c r="AP576" s="1"/>
      <c r="AQ576" s="1"/>
      <c r="AR576" s="1"/>
    </row>
    <row r="577" spans="1:44" ht="15.75" thickBot="1">
      <c r="A577" s="57"/>
      <c r="B577" s="114"/>
      <c r="AD577" s="1"/>
      <c r="AE577" s="116"/>
      <c r="AF577" s="116"/>
      <c r="AG577" s="116"/>
      <c r="AH577" s="1"/>
      <c r="AI577" s="1"/>
      <c r="AJ577" s="1"/>
      <c r="AK577" s="1"/>
      <c r="AL577" s="1"/>
      <c r="AM577" s="1"/>
      <c r="AN577" s="1"/>
      <c r="AO577" s="1"/>
      <c r="AP577" s="1"/>
      <c r="AQ577" s="1"/>
      <c r="AR577" s="1"/>
    </row>
    <row r="578" spans="1:44" ht="15.75" thickBot="1">
      <c r="A578" s="57"/>
      <c r="B578" s="114"/>
      <c r="AD578" s="1"/>
      <c r="AE578" s="116"/>
      <c r="AF578" s="116"/>
      <c r="AG578" s="116"/>
      <c r="AH578" s="1"/>
      <c r="AI578" s="1"/>
      <c r="AJ578" s="1"/>
      <c r="AK578" s="1"/>
      <c r="AL578" s="1"/>
      <c r="AM578" s="1"/>
      <c r="AN578" s="1"/>
      <c r="AO578" s="1"/>
      <c r="AP578" s="1"/>
      <c r="AQ578" s="1"/>
      <c r="AR578" s="1"/>
    </row>
    <row r="579" spans="1:44" ht="15.75" thickBot="1">
      <c r="A579" s="57"/>
      <c r="B579" s="114"/>
      <c r="AD579" s="1"/>
      <c r="AE579" s="116"/>
      <c r="AF579" s="116"/>
      <c r="AG579" s="116"/>
      <c r="AH579" s="1"/>
      <c r="AI579" s="1"/>
      <c r="AJ579" s="1"/>
      <c r="AK579" s="1"/>
      <c r="AL579" s="1"/>
      <c r="AM579" s="1"/>
      <c r="AN579" s="1"/>
      <c r="AO579" s="1"/>
      <c r="AP579" s="1"/>
      <c r="AQ579" s="1"/>
      <c r="AR579" s="1"/>
    </row>
    <row r="580" spans="1:44" ht="15.75" thickBot="1">
      <c r="A580" s="57"/>
      <c r="B580" s="114"/>
      <c r="AD580" s="1"/>
      <c r="AE580" s="116"/>
      <c r="AF580" s="116"/>
      <c r="AG580" s="116"/>
      <c r="AH580" s="1"/>
      <c r="AI580" s="1"/>
      <c r="AJ580" s="1"/>
      <c r="AK580" s="1"/>
      <c r="AL580" s="1"/>
      <c r="AM580" s="1"/>
      <c r="AN580" s="1"/>
      <c r="AO580" s="1"/>
      <c r="AP580" s="1"/>
      <c r="AQ580" s="1"/>
      <c r="AR580" s="1"/>
    </row>
    <row r="581" spans="1:44" ht="15.75" thickBot="1">
      <c r="A581" s="57"/>
      <c r="B581" s="114"/>
      <c r="AD581" s="1"/>
      <c r="AE581" s="116"/>
      <c r="AF581" s="116"/>
      <c r="AG581" s="116"/>
      <c r="AH581" s="1"/>
      <c r="AI581" s="1"/>
      <c r="AJ581" s="1"/>
      <c r="AK581" s="1"/>
      <c r="AL581" s="1"/>
      <c r="AM581" s="1"/>
      <c r="AN581" s="1"/>
      <c r="AO581" s="1"/>
      <c r="AP581" s="1"/>
      <c r="AQ581" s="1"/>
      <c r="AR581" s="1"/>
    </row>
    <row r="582" spans="1:44" ht="15.75" thickBot="1">
      <c r="A582" s="57"/>
      <c r="B582" s="114"/>
      <c r="AD582" s="1"/>
      <c r="AE582" s="116"/>
      <c r="AF582" s="116"/>
      <c r="AG582" s="116"/>
      <c r="AH582" s="1"/>
      <c r="AI582" s="1"/>
      <c r="AJ582" s="1"/>
      <c r="AK582" s="1"/>
      <c r="AL582" s="1"/>
      <c r="AM582" s="1"/>
      <c r="AN582" s="1"/>
      <c r="AO582" s="1"/>
      <c r="AP582" s="1"/>
      <c r="AQ582" s="1"/>
      <c r="AR582" s="1"/>
    </row>
    <row r="583" spans="1:44" ht="15.75" thickBot="1">
      <c r="A583" s="57"/>
      <c r="B583" s="114"/>
      <c r="AD583" s="1"/>
      <c r="AE583" s="116"/>
      <c r="AF583" s="116"/>
      <c r="AG583" s="116"/>
      <c r="AH583" s="1"/>
      <c r="AI583" s="1"/>
      <c r="AJ583" s="1"/>
      <c r="AK583" s="1"/>
      <c r="AL583" s="1"/>
      <c r="AM583" s="1"/>
      <c r="AN583" s="1"/>
      <c r="AO583" s="1"/>
      <c r="AP583" s="1"/>
      <c r="AQ583" s="1"/>
      <c r="AR583" s="1"/>
    </row>
    <row r="584" spans="1:44" ht="15.75" thickBot="1">
      <c r="A584" s="57"/>
      <c r="B584" s="114"/>
      <c r="AD584" s="1"/>
      <c r="AE584" s="116"/>
      <c r="AF584" s="116"/>
      <c r="AG584" s="116"/>
      <c r="AH584" s="1"/>
      <c r="AI584" s="1"/>
      <c r="AJ584" s="1"/>
      <c r="AK584" s="1"/>
      <c r="AL584" s="1"/>
      <c r="AM584" s="1"/>
      <c r="AN584" s="1"/>
      <c r="AO584" s="1"/>
      <c r="AP584" s="1"/>
      <c r="AQ584" s="1"/>
      <c r="AR584" s="1"/>
    </row>
    <row r="585" spans="1:44" ht="15.75" thickBot="1">
      <c r="A585" s="57"/>
      <c r="B585" s="114"/>
      <c r="AD585" s="1"/>
      <c r="AE585" s="116"/>
      <c r="AF585" s="116"/>
      <c r="AG585" s="116"/>
      <c r="AH585" s="1"/>
      <c r="AI585" s="1"/>
      <c r="AJ585" s="1"/>
      <c r="AK585" s="1"/>
      <c r="AL585" s="1"/>
      <c r="AM585" s="1"/>
      <c r="AN585" s="1"/>
      <c r="AO585" s="1"/>
      <c r="AP585" s="1"/>
      <c r="AQ585" s="1"/>
      <c r="AR585" s="1"/>
    </row>
    <row r="586" spans="1:44" ht="15.75" thickBot="1">
      <c r="A586" s="57"/>
      <c r="B586" s="114"/>
      <c r="AD586" s="1"/>
      <c r="AE586" s="116"/>
      <c r="AF586" s="116"/>
      <c r="AG586" s="116"/>
      <c r="AH586" s="1"/>
      <c r="AI586" s="1"/>
      <c r="AJ586" s="1"/>
      <c r="AK586" s="1"/>
      <c r="AL586" s="1"/>
      <c r="AM586" s="1"/>
      <c r="AN586" s="1"/>
      <c r="AO586" s="1"/>
      <c r="AP586" s="1"/>
      <c r="AQ586" s="1"/>
      <c r="AR586" s="1"/>
    </row>
    <row r="587" spans="1:44" ht="15.75" thickBot="1">
      <c r="A587" s="57"/>
      <c r="B587" s="114"/>
      <c r="AD587" s="1"/>
      <c r="AE587" s="116"/>
      <c r="AF587" s="116"/>
      <c r="AG587" s="116"/>
      <c r="AH587" s="1"/>
      <c r="AI587" s="1"/>
      <c r="AJ587" s="1"/>
      <c r="AK587" s="1"/>
      <c r="AL587" s="1"/>
      <c r="AM587" s="1"/>
      <c r="AN587" s="1"/>
      <c r="AO587" s="1"/>
      <c r="AP587" s="1"/>
      <c r="AQ587" s="1"/>
      <c r="AR587" s="1"/>
    </row>
    <row r="588" spans="1:44" ht="15.75" thickBot="1">
      <c r="A588" s="57"/>
      <c r="B588" s="114"/>
      <c r="AD588" s="1"/>
      <c r="AE588" s="116"/>
      <c r="AF588" s="116"/>
      <c r="AG588" s="116"/>
      <c r="AH588" s="1"/>
      <c r="AI588" s="1"/>
      <c r="AJ588" s="1"/>
      <c r="AK588" s="1"/>
      <c r="AL588" s="1"/>
      <c r="AM588" s="1"/>
      <c r="AN588" s="1"/>
      <c r="AO588" s="1"/>
      <c r="AP588" s="1"/>
      <c r="AQ588" s="1"/>
      <c r="AR588" s="1"/>
    </row>
    <row r="589" spans="1:44" ht="15.75" thickBot="1">
      <c r="A589" s="57"/>
      <c r="B589" s="114"/>
      <c r="AD589" s="1"/>
      <c r="AE589" s="116"/>
      <c r="AF589" s="116"/>
      <c r="AG589" s="116"/>
      <c r="AH589" s="1"/>
      <c r="AI589" s="1"/>
      <c r="AJ589" s="1"/>
      <c r="AK589" s="1"/>
      <c r="AL589" s="1"/>
      <c r="AM589" s="1"/>
      <c r="AN589" s="1"/>
      <c r="AO589" s="1"/>
      <c r="AP589" s="1"/>
      <c r="AQ589" s="1"/>
      <c r="AR589" s="1"/>
    </row>
    <row r="590" spans="1:44" ht="15.75" thickBot="1">
      <c r="A590" s="57"/>
      <c r="B590" s="114"/>
      <c r="AD590" s="1"/>
      <c r="AE590" s="116"/>
      <c r="AF590" s="116"/>
      <c r="AG590" s="116"/>
      <c r="AH590" s="1"/>
      <c r="AI590" s="1"/>
      <c r="AJ590" s="1"/>
      <c r="AK590" s="1"/>
      <c r="AL590" s="1"/>
      <c r="AM590" s="1"/>
      <c r="AN590" s="1"/>
      <c r="AO590" s="1"/>
      <c r="AP590" s="1"/>
      <c r="AQ590" s="1"/>
      <c r="AR590" s="1"/>
    </row>
    <row r="591" spans="1:44" ht="15.75" thickBot="1">
      <c r="A591" s="57"/>
      <c r="B591" s="114"/>
      <c r="AD591" s="1"/>
      <c r="AE591" s="116"/>
      <c r="AF591" s="116"/>
      <c r="AG591" s="116"/>
      <c r="AH591" s="1"/>
      <c r="AI591" s="1"/>
      <c r="AJ591" s="1"/>
      <c r="AK591" s="1"/>
      <c r="AL591" s="1"/>
      <c r="AM591" s="1"/>
      <c r="AN591" s="1"/>
      <c r="AO591" s="1"/>
      <c r="AP591" s="1"/>
      <c r="AQ591" s="1"/>
      <c r="AR591" s="1"/>
    </row>
    <row r="592" spans="1:44" ht="15.75" thickBot="1">
      <c r="A592" s="57"/>
      <c r="B592" s="114"/>
      <c r="AD592" s="1"/>
      <c r="AE592" s="116"/>
      <c r="AF592" s="116"/>
      <c r="AG592" s="116"/>
      <c r="AH592" s="1"/>
      <c r="AI592" s="1"/>
      <c r="AJ592" s="1"/>
      <c r="AK592" s="1"/>
      <c r="AL592" s="1"/>
      <c r="AM592" s="1"/>
      <c r="AN592" s="1"/>
      <c r="AO592" s="1"/>
      <c r="AP592" s="1"/>
      <c r="AQ592" s="1"/>
      <c r="AR592" s="1"/>
    </row>
    <row r="593" spans="1:44" ht="15.75" thickBot="1">
      <c r="A593" s="57"/>
      <c r="B593" s="114"/>
      <c r="AD593" s="1"/>
      <c r="AE593" s="116"/>
      <c r="AF593" s="116"/>
      <c r="AG593" s="116"/>
      <c r="AH593" s="1"/>
      <c r="AI593" s="1"/>
      <c r="AJ593" s="1"/>
      <c r="AK593" s="1"/>
      <c r="AL593" s="1"/>
      <c r="AM593" s="1"/>
      <c r="AN593" s="1"/>
      <c r="AO593" s="1"/>
      <c r="AP593" s="1"/>
      <c r="AQ593" s="1"/>
      <c r="AR593" s="1"/>
    </row>
    <row r="594" spans="1:44" ht="15.75" thickBot="1">
      <c r="A594" s="57"/>
      <c r="B594" s="114"/>
      <c r="AD594" s="1"/>
      <c r="AE594" s="116"/>
      <c r="AF594" s="116"/>
      <c r="AG594" s="116"/>
      <c r="AH594" s="1"/>
      <c r="AI594" s="1"/>
      <c r="AJ594" s="1"/>
      <c r="AK594" s="1"/>
      <c r="AL594" s="1"/>
      <c r="AM594" s="1"/>
      <c r="AN594" s="1"/>
      <c r="AO594" s="1"/>
      <c r="AP594" s="1"/>
      <c r="AQ594" s="1"/>
      <c r="AR594" s="1"/>
    </row>
    <row r="595" spans="1:44" ht="15.75" thickBot="1">
      <c r="A595" s="57"/>
      <c r="B595" s="114"/>
      <c r="AD595" s="1"/>
      <c r="AE595" s="116"/>
      <c r="AF595" s="116"/>
      <c r="AG595" s="116"/>
      <c r="AH595" s="1"/>
      <c r="AI595" s="1"/>
      <c r="AJ595" s="1"/>
      <c r="AK595" s="1"/>
      <c r="AL595" s="1"/>
      <c r="AM595" s="1"/>
      <c r="AN595" s="1"/>
      <c r="AO595" s="1"/>
      <c r="AP595" s="1"/>
      <c r="AQ595" s="1"/>
      <c r="AR595" s="1"/>
    </row>
    <row r="596" spans="1:44" ht="15.75" thickBot="1">
      <c r="A596" s="57"/>
      <c r="B596" s="114"/>
      <c r="AD596" s="1"/>
      <c r="AE596" s="116"/>
      <c r="AF596" s="116"/>
      <c r="AG596" s="116"/>
      <c r="AH596" s="1"/>
      <c r="AI596" s="1"/>
      <c r="AJ596" s="1"/>
      <c r="AK596" s="1"/>
      <c r="AL596" s="1"/>
      <c r="AM596" s="1"/>
      <c r="AN596" s="1"/>
      <c r="AO596" s="1"/>
      <c r="AP596" s="1"/>
      <c r="AQ596" s="1"/>
      <c r="AR596" s="1"/>
    </row>
    <row r="597" spans="1:44" ht="15.75" thickBot="1">
      <c r="A597" s="57"/>
      <c r="B597" s="114"/>
      <c r="AD597" s="1"/>
      <c r="AE597" s="116"/>
      <c r="AF597" s="116"/>
      <c r="AG597" s="116"/>
      <c r="AH597" s="1"/>
      <c r="AI597" s="1"/>
      <c r="AJ597" s="1"/>
      <c r="AK597" s="1"/>
      <c r="AL597" s="1"/>
      <c r="AM597" s="1"/>
      <c r="AN597" s="1"/>
      <c r="AO597" s="1"/>
      <c r="AP597" s="1"/>
      <c r="AQ597" s="1"/>
      <c r="AR597" s="1"/>
    </row>
    <row r="598" spans="1:44" ht="15.75" thickBot="1">
      <c r="A598" s="57"/>
      <c r="B598" s="114"/>
      <c r="AD598" s="1"/>
      <c r="AE598" s="116"/>
      <c r="AF598" s="116"/>
      <c r="AG598" s="116"/>
      <c r="AH598" s="1"/>
      <c r="AI598" s="1"/>
      <c r="AJ598" s="1"/>
      <c r="AK598" s="1"/>
      <c r="AL598" s="1"/>
      <c r="AM598" s="1"/>
      <c r="AN598" s="1"/>
      <c r="AO598" s="1"/>
      <c r="AP598" s="1"/>
      <c r="AQ598" s="1"/>
      <c r="AR598" s="1"/>
    </row>
    <row r="599" spans="1:44" ht="15.75" thickBot="1">
      <c r="A599" s="57"/>
      <c r="B599" s="114"/>
      <c r="AD599" s="1"/>
      <c r="AE599" s="116"/>
      <c r="AF599" s="116"/>
      <c r="AG599" s="116"/>
      <c r="AH599" s="1"/>
      <c r="AI599" s="1"/>
      <c r="AJ599" s="1"/>
      <c r="AK599" s="1"/>
      <c r="AL599" s="1"/>
      <c r="AM599" s="1"/>
      <c r="AN599" s="1"/>
      <c r="AO599" s="1"/>
      <c r="AP599" s="1"/>
      <c r="AQ599" s="1"/>
      <c r="AR599" s="1"/>
    </row>
    <row r="600" spans="1:44" ht="15.75" thickBot="1">
      <c r="A600" s="57"/>
      <c r="B600" s="114"/>
      <c r="AD600" s="1"/>
      <c r="AE600" s="116"/>
      <c r="AF600" s="116"/>
      <c r="AG600" s="116"/>
      <c r="AH600" s="1"/>
      <c r="AI600" s="1"/>
      <c r="AJ600" s="1"/>
      <c r="AK600" s="1"/>
      <c r="AL600" s="1"/>
      <c r="AM600" s="1"/>
      <c r="AN600" s="1"/>
      <c r="AO600" s="1"/>
      <c r="AP600" s="1"/>
      <c r="AQ600" s="1"/>
      <c r="AR600" s="1"/>
    </row>
    <row r="601" spans="1:44" ht="15.75" thickBot="1">
      <c r="A601" s="57"/>
      <c r="B601" s="114"/>
      <c r="AD601" s="1"/>
      <c r="AE601" s="116"/>
      <c r="AF601" s="116"/>
      <c r="AG601" s="116"/>
      <c r="AH601" s="1"/>
      <c r="AI601" s="1"/>
      <c r="AJ601" s="1"/>
      <c r="AK601" s="1"/>
      <c r="AL601" s="1"/>
      <c r="AM601" s="1"/>
      <c r="AN601" s="1"/>
      <c r="AO601" s="1"/>
      <c r="AP601" s="1"/>
      <c r="AQ601" s="1"/>
      <c r="AR601" s="1"/>
    </row>
    <row r="602" spans="1:44" ht="15.75" thickBot="1">
      <c r="A602" s="57"/>
      <c r="B602" s="114"/>
      <c r="AD602" s="1"/>
      <c r="AE602" s="116"/>
      <c r="AF602" s="116"/>
      <c r="AG602" s="116"/>
      <c r="AH602" s="1"/>
      <c r="AI602" s="1"/>
      <c r="AJ602" s="1"/>
      <c r="AK602" s="1"/>
      <c r="AL602" s="1"/>
      <c r="AM602" s="1"/>
      <c r="AN602" s="1"/>
      <c r="AO602" s="1"/>
      <c r="AP602" s="1"/>
      <c r="AQ602" s="1"/>
      <c r="AR602" s="1"/>
    </row>
    <row r="603" spans="1:44" ht="15.75" thickBot="1">
      <c r="A603" s="57"/>
      <c r="B603" s="114"/>
      <c r="AD603" s="1"/>
      <c r="AE603" s="116"/>
      <c r="AF603" s="116"/>
      <c r="AG603" s="116"/>
      <c r="AH603" s="1"/>
      <c r="AI603" s="1"/>
      <c r="AJ603" s="1"/>
      <c r="AK603" s="1"/>
      <c r="AL603" s="1"/>
      <c r="AM603" s="1"/>
      <c r="AN603" s="1"/>
      <c r="AO603" s="1"/>
      <c r="AP603" s="1"/>
      <c r="AQ603" s="1"/>
      <c r="AR603" s="1"/>
    </row>
    <row r="604" spans="1:44" ht="15.75" thickBot="1">
      <c r="A604" s="57"/>
      <c r="B604" s="114"/>
      <c r="AD604" s="1"/>
      <c r="AE604" s="116"/>
      <c r="AF604" s="116"/>
      <c r="AG604" s="116"/>
      <c r="AH604" s="1"/>
      <c r="AI604" s="1"/>
      <c r="AJ604" s="1"/>
      <c r="AK604" s="1"/>
      <c r="AL604" s="1"/>
      <c r="AM604" s="1"/>
      <c r="AN604" s="1"/>
      <c r="AO604" s="1"/>
      <c r="AP604" s="1"/>
      <c r="AQ604" s="1"/>
      <c r="AR604" s="1"/>
    </row>
    <row r="605" spans="1:44" ht="15.75" thickBot="1">
      <c r="A605" s="57"/>
      <c r="B605" s="114"/>
      <c r="AD605" s="1"/>
      <c r="AE605" s="116"/>
      <c r="AF605" s="116"/>
      <c r="AG605" s="116"/>
      <c r="AH605" s="1"/>
      <c r="AI605" s="1"/>
      <c r="AJ605" s="1"/>
      <c r="AK605" s="1"/>
      <c r="AL605" s="1"/>
      <c r="AM605" s="1"/>
      <c r="AN605" s="1"/>
      <c r="AO605" s="1"/>
      <c r="AP605" s="1"/>
      <c r="AQ605" s="1"/>
      <c r="AR605" s="1"/>
    </row>
    <row r="606" spans="1:44" ht="15.75" thickBot="1">
      <c r="A606" s="57"/>
      <c r="B606" s="114"/>
      <c r="AD606" s="1"/>
      <c r="AE606" s="116"/>
      <c r="AF606" s="116"/>
      <c r="AG606" s="116"/>
      <c r="AH606" s="1"/>
      <c r="AI606" s="1"/>
      <c r="AJ606" s="1"/>
      <c r="AK606" s="1"/>
      <c r="AL606" s="1"/>
      <c r="AM606" s="1"/>
      <c r="AN606" s="1"/>
      <c r="AO606" s="1"/>
      <c r="AP606" s="1"/>
      <c r="AQ606" s="1"/>
      <c r="AR606" s="1"/>
    </row>
    <row r="607" spans="1:44" ht="15.75" thickBot="1">
      <c r="A607" s="57"/>
      <c r="B607" s="114"/>
      <c r="AD607" s="1"/>
      <c r="AE607" s="116"/>
      <c r="AF607" s="116"/>
      <c r="AG607" s="116"/>
      <c r="AH607" s="1"/>
      <c r="AI607" s="1"/>
      <c r="AJ607" s="1"/>
      <c r="AK607" s="1"/>
      <c r="AL607" s="1"/>
      <c r="AM607" s="1"/>
      <c r="AN607" s="1"/>
      <c r="AO607" s="1"/>
      <c r="AP607" s="1"/>
      <c r="AQ607" s="1"/>
      <c r="AR607" s="1"/>
    </row>
    <row r="608" spans="1:44" ht="15.75" thickBot="1">
      <c r="A608" s="57"/>
      <c r="B608" s="114"/>
      <c r="AD608" s="1"/>
      <c r="AE608" s="116"/>
      <c r="AF608" s="116"/>
      <c r="AG608" s="116"/>
      <c r="AH608" s="1"/>
      <c r="AI608" s="1"/>
      <c r="AJ608" s="1"/>
      <c r="AK608" s="1"/>
      <c r="AL608" s="1"/>
      <c r="AM608" s="1"/>
      <c r="AN608" s="1"/>
      <c r="AO608" s="1"/>
      <c r="AP608" s="1"/>
      <c r="AQ608" s="1"/>
      <c r="AR608" s="1"/>
    </row>
    <row r="609" spans="1:44" ht="15.75" thickBot="1">
      <c r="A609" s="57"/>
      <c r="B609" s="114"/>
      <c r="AD609" s="1"/>
      <c r="AE609" s="116"/>
      <c r="AF609" s="116"/>
      <c r="AG609" s="116"/>
      <c r="AH609" s="1"/>
      <c r="AI609" s="1"/>
      <c r="AJ609" s="1"/>
      <c r="AK609" s="1"/>
      <c r="AL609" s="1"/>
      <c r="AM609" s="1"/>
      <c r="AN609" s="1"/>
      <c r="AO609" s="1"/>
      <c r="AP609" s="1"/>
      <c r="AQ609" s="1"/>
      <c r="AR609" s="1"/>
    </row>
    <row r="610" spans="1:44" ht="15.75" thickBot="1">
      <c r="A610" s="57"/>
      <c r="B610" s="114"/>
      <c r="AD610" s="1"/>
      <c r="AE610" s="116"/>
      <c r="AF610" s="116"/>
      <c r="AG610" s="116"/>
      <c r="AH610" s="1"/>
      <c r="AI610" s="1"/>
      <c r="AJ610" s="1"/>
      <c r="AK610" s="1"/>
      <c r="AL610" s="1"/>
      <c r="AM610" s="1"/>
      <c r="AN610" s="1"/>
      <c r="AO610" s="1"/>
      <c r="AP610" s="1"/>
      <c r="AQ610" s="1"/>
      <c r="AR610" s="1"/>
    </row>
    <row r="611" spans="1:44" ht="15.75" thickBot="1">
      <c r="A611" s="57"/>
      <c r="B611" s="114"/>
      <c r="AD611" s="1"/>
      <c r="AE611" s="116"/>
      <c r="AF611" s="116"/>
      <c r="AG611" s="116"/>
      <c r="AH611" s="1"/>
      <c r="AI611" s="1"/>
      <c r="AJ611" s="1"/>
      <c r="AK611" s="1"/>
      <c r="AL611" s="1"/>
      <c r="AM611" s="1"/>
      <c r="AN611" s="1"/>
      <c r="AO611" s="1"/>
      <c r="AP611" s="1"/>
      <c r="AQ611" s="1"/>
      <c r="AR611" s="1"/>
    </row>
    <row r="612" spans="1:44" ht="15.75" thickBot="1">
      <c r="A612" s="57"/>
      <c r="B612" s="114"/>
      <c r="AD612" s="1"/>
      <c r="AE612" s="116"/>
      <c r="AF612" s="116"/>
      <c r="AG612" s="116"/>
      <c r="AH612" s="1"/>
      <c r="AI612" s="1"/>
      <c r="AJ612" s="1"/>
      <c r="AK612" s="1"/>
      <c r="AL612" s="1"/>
      <c r="AM612" s="1"/>
      <c r="AN612" s="1"/>
      <c r="AO612" s="1"/>
      <c r="AP612" s="1"/>
      <c r="AQ612" s="1"/>
      <c r="AR612" s="1"/>
    </row>
    <row r="613" spans="1:44" ht="15.75" thickBot="1">
      <c r="A613" s="57"/>
      <c r="B613" s="114"/>
      <c r="AD613" s="1"/>
      <c r="AE613" s="116"/>
      <c r="AF613" s="116"/>
      <c r="AG613" s="116"/>
      <c r="AH613" s="1"/>
      <c r="AI613" s="1"/>
      <c r="AJ613" s="1"/>
      <c r="AK613" s="1"/>
      <c r="AL613" s="1"/>
      <c r="AM613" s="1"/>
      <c r="AN613" s="1"/>
      <c r="AO613" s="1"/>
      <c r="AP613" s="1"/>
      <c r="AQ613" s="1"/>
      <c r="AR613" s="1"/>
    </row>
    <row r="614" spans="1:44" ht="15.75" thickBot="1">
      <c r="A614" s="57"/>
      <c r="B614" s="114"/>
      <c r="AD614" s="1"/>
      <c r="AE614" s="116"/>
      <c r="AF614" s="116"/>
      <c r="AG614" s="116"/>
      <c r="AH614" s="1"/>
      <c r="AI614" s="1"/>
      <c r="AJ614" s="1"/>
      <c r="AK614" s="1"/>
      <c r="AL614" s="1"/>
      <c r="AM614" s="1"/>
      <c r="AN614" s="1"/>
      <c r="AO614" s="1"/>
      <c r="AP614" s="1"/>
      <c r="AQ614" s="1"/>
      <c r="AR614" s="1"/>
    </row>
    <row r="615" spans="1:44" ht="15.75" thickBot="1">
      <c r="A615" s="57"/>
      <c r="B615" s="114"/>
      <c r="AD615" s="1"/>
      <c r="AE615" s="116"/>
      <c r="AF615" s="116"/>
      <c r="AG615" s="116"/>
      <c r="AH615" s="1"/>
      <c r="AI615" s="1"/>
      <c r="AJ615" s="1"/>
      <c r="AK615" s="1"/>
      <c r="AL615" s="1"/>
      <c r="AM615" s="1"/>
      <c r="AN615" s="1"/>
      <c r="AO615" s="1"/>
      <c r="AP615" s="1"/>
      <c r="AQ615" s="1"/>
      <c r="AR615" s="1"/>
    </row>
    <row r="616" spans="1:44" ht="15.75" thickBot="1">
      <c r="A616" s="57"/>
      <c r="B616" s="114"/>
      <c r="AD616" s="1"/>
      <c r="AE616" s="116"/>
      <c r="AF616" s="116"/>
      <c r="AG616" s="116"/>
      <c r="AH616" s="1"/>
      <c r="AI616" s="1"/>
      <c r="AJ616" s="1"/>
      <c r="AK616" s="1"/>
      <c r="AL616" s="1"/>
      <c r="AM616" s="1"/>
      <c r="AN616" s="1"/>
      <c r="AO616" s="1"/>
      <c r="AP616" s="1"/>
      <c r="AQ616" s="1"/>
      <c r="AR616" s="1"/>
    </row>
    <row r="617" spans="1:44" ht="15.75" thickBot="1">
      <c r="A617" s="57"/>
      <c r="B617" s="114"/>
      <c r="AD617" s="1"/>
      <c r="AE617" s="116"/>
      <c r="AF617" s="116"/>
      <c r="AG617" s="116"/>
      <c r="AH617" s="1"/>
      <c r="AI617" s="1"/>
      <c r="AJ617" s="1"/>
      <c r="AK617" s="1"/>
      <c r="AL617" s="1"/>
      <c r="AM617" s="1"/>
      <c r="AN617" s="1"/>
      <c r="AO617" s="1"/>
      <c r="AP617" s="1"/>
      <c r="AQ617" s="1"/>
      <c r="AR617" s="1"/>
    </row>
    <row r="618" spans="1:44" ht="15.75" thickBot="1">
      <c r="A618" s="57"/>
      <c r="B618" s="114"/>
      <c r="AD618" s="1"/>
      <c r="AE618" s="116"/>
      <c r="AF618" s="116"/>
      <c r="AG618" s="116"/>
      <c r="AH618" s="1"/>
      <c r="AI618" s="1"/>
      <c r="AJ618" s="1"/>
      <c r="AK618" s="1"/>
      <c r="AL618" s="1"/>
      <c r="AM618" s="1"/>
      <c r="AN618" s="1"/>
      <c r="AO618" s="1"/>
      <c r="AP618" s="1"/>
      <c r="AQ618" s="1"/>
      <c r="AR618" s="1"/>
    </row>
    <row r="619" spans="1:44" ht="15.75" thickBot="1">
      <c r="A619" s="57"/>
      <c r="B619" s="114"/>
      <c r="AD619" s="1"/>
      <c r="AE619" s="116"/>
      <c r="AF619" s="116"/>
      <c r="AG619" s="116"/>
      <c r="AH619" s="1"/>
      <c r="AI619" s="1"/>
      <c r="AJ619" s="1"/>
      <c r="AK619" s="1"/>
      <c r="AL619" s="1"/>
      <c r="AM619" s="1"/>
      <c r="AN619" s="1"/>
      <c r="AO619" s="1"/>
      <c r="AP619" s="1"/>
      <c r="AQ619" s="1"/>
      <c r="AR619" s="1"/>
    </row>
    <row r="620" spans="1:44" ht="15.75" thickBot="1">
      <c r="A620" s="57"/>
      <c r="B620" s="114"/>
      <c r="AD620" s="1"/>
      <c r="AE620" s="116"/>
      <c r="AF620" s="116"/>
      <c r="AG620" s="116"/>
      <c r="AH620" s="1"/>
      <c r="AI620" s="1"/>
      <c r="AJ620" s="1"/>
      <c r="AK620" s="1"/>
      <c r="AL620" s="1"/>
      <c r="AM620" s="1"/>
      <c r="AN620" s="1"/>
      <c r="AO620" s="1"/>
      <c r="AP620" s="1"/>
      <c r="AQ620" s="1"/>
      <c r="AR620" s="1"/>
    </row>
    <row r="621" spans="1:44" ht="15.75" thickBot="1">
      <c r="A621" s="57"/>
      <c r="B621" s="114"/>
      <c r="AD621" s="1"/>
      <c r="AE621" s="116"/>
      <c r="AF621" s="116"/>
      <c r="AG621" s="116"/>
      <c r="AH621" s="1"/>
      <c r="AI621" s="1"/>
      <c r="AJ621" s="1"/>
      <c r="AK621" s="1"/>
      <c r="AL621" s="1"/>
      <c r="AM621" s="1"/>
      <c r="AN621" s="1"/>
      <c r="AO621" s="1"/>
      <c r="AP621" s="1"/>
      <c r="AQ621" s="1"/>
      <c r="AR621" s="1"/>
    </row>
    <row r="622" spans="1:44" ht="15.75" thickBot="1">
      <c r="A622" s="57"/>
      <c r="B622" s="114"/>
      <c r="AD622" s="1"/>
      <c r="AE622" s="116"/>
      <c r="AF622" s="116"/>
      <c r="AG622" s="116"/>
      <c r="AH622" s="1"/>
      <c r="AI622" s="1"/>
      <c r="AJ622" s="1"/>
      <c r="AK622" s="1"/>
      <c r="AL622" s="1"/>
      <c r="AM622" s="1"/>
      <c r="AN622" s="1"/>
      <c r="AO622" s="1"/>
      <c r="AP622" s="1"/>
      <c r="AQ622" s="1"/>
      <c r="AR622" s="1"/>
    </row>
    <row r="623" spans="1:44" ht="15.75" thickBot="1">
      <c r="A623" s="57"/>
      <c r="B623" s="114"/>
      <c r="AD623" s="1"/>
      <c r="AE623" s="116"/>
      <c r="AF623" s="116"/>
      <c r="AG623" s="116"/>
      <c r="AH623" s="1"/>
      <c r="AI623" s="1"/>
      <c r="AJ623" s="1"/>
      <c r="AK623" s="1"/>
      <c r="AL623" s="1"/>
      <c r="AM623" s="1"/>
      <c r="AN623" s="1"/>
      <c r="AO623" s="1"/>
      <c r="AP623" s="1"/>
      <c r="AQ623" s="1"/>
      <c r="AR623" s="1"/>
    </row>
    <row r="624" spans="1:44" ht="15.75" thickBot="1">
      <c r="A624" s="57"/>
      <c r="B624" s="114"/>
      <c r="AD624" s="1"/>
      <c r="AE624" s="116"/>
      <c r="AF624" s="116"/>
      <c r="AG624" s="116"/>
      <c r="AH624" s="1"/>
      <c r="AI624" s="1"/>
      <c r="AJ624" s="1"/>
      <c r="AK624" s="1"/>
      <c r="AL624" s="1"/>
      <c r="AM624" s="1"/>
      <c r="AN624" s="1"/>
      <c r="AO624" s="1"/>
      <c r="AP624" s="1"/>
      <c r="AQ624" s="1"/>
      <c r="AR624" s="1"/>
    </row>
    <row r="625" spans="1:44" ht="15.75" thickBot="1">
      <c r="A625" s="57"/>
      <c r="B625" s="114"/>
      <c r="AD625" s="1"/>
      <c r="AE625" s="116"/>
      <c r="AF625" s="116"/>
      <c r="AG625" s="116"/>
      <c r="AH625" s="1"/>
      <c r="AI625" s="1"/>
      <c r="AJ625" s="1"/>
      <c r="AK625" s="1"/>
      <c r="AL625" s="1"/>
      <c r="AM625" s="1"/>
      <c r="AN625" s="1"/>
      <c r="AO625" s="1"/>
      <c r="AP625" s="1"/>
      <c r="AQ625" s="1"/>
      <c r="AR625" s="1"/>
    </row>
    <row r="626" spans="1:44" ht="15.75" thickBot="1">
      <c r="A626" s="57"/>
      <c r="B626" s="114"/>
      <c r="AD626" s="1"/>
      <c r="AE626" s="116"/>
      <c r="AF626" s="116"/>
      <c r="AG626" s="116"/>
      <c r="AH626" s="1"/>
      <c r="AI626" s="1"/>
      <c r="AJ626" s="1"/>
      <c r="AK626" s="1"/>
      <c r="AL626" s="1"/>
      <c r="AM626" s="1"/>
      <c r="AN626" s="1"/>
      <c r="AO626" s="1"/>
      <c r="AP626" s="1"/>
      <c r="AQ626" s="1"/>
      <c r="AR626" s="1"/>
    </row>
    <row r="627" spans="1:44" ht="15.75" thickBot="1">
      <c r="A627" s="57"/>
      <c r="B627" s="114"/>
      <c r="AD627" s="1"/>
      <c r="AE627" s="116"/>
      <c r="AF627" s="116"/>
      <c r="AG627" s="116"/>
      <c r="AH627" s="1"/>
      <c r="AI627" s="1"/>
      <c r="AJ627" s="1"/>
      <c r="AK627" s="1"/>
      <c r="AL627" s="1"/>
      <c r="AM627" s="1"/>
      <c r="AN627" s="1"/>
      <c r="AO627" s="1"/>
      <c r="AP627" s="1"/>
      <c r="AQ627" s="1"/>
      <c r="AR627" s="1"/>
    </row>
    <row r="628" spans="1:44" ht="15.75" thickBot="1">
      <c r="A628" s="57"/>
      <c r="B628" s="114"/>
      <c r="AD628" s="1"/>
      <c r="AE628" s="116"/>
      <c r="AF628" s="116"/>
      <c r="AG628" s="116"/>
      <c r="AH628" s="1"/>
      <c r="AI628" s="1"/>
      <c r="AJ628" s="1"/>
      <c r="AK628" s="1"/>
      <c r="AL628" s="1"/>
      <c r="AM628" s="1"/>
      <c r="AN628" s="1"/>
      <c r="AO628" s="1"/>
      <c r="AP628" s="1"/>
      <c r="AQ628" s="1"/>
      <c r="AR628" s="1"/>
    </row>
    <row r="629" spans="1:44" ht="15.75" thickBot="1">
      <c r="A629" s="57"/>
      <c r="B629" s="114"/>
      <c r="AD629" s="1"/>
      <c r="AE629" s="116"/>
      <c r="AF629" s="116"/>
      <c r="AG629" s="116"/>
      <c r="AH629" s="1"/>
      <c r="AI629" s="1"/>
      <c r="AJ629" s="1"/>
      <c r="AK629" s="1"/>
      <c r="AL629" s="1"/>
      <c r="AM629" s="1"/>
      <c r="AN629" s="1"/>
      <c r="AO629" s="1"/>
      <c r="AP629" s="1"/>
      <c r="AQ629" s="1"/>
      <c r="AR629" s="1"/>
    </row>
    <row r="630" spans="1:44" ht="15.75" thickBot="1">
      <c r="A630" s="57"/>
      <c r="B630" s="114"/>
      <c r="AD630" s="1"/>
      <c r="AE630" s="116"/>
      <c r="AF630" s="116"/>
      <c r="AG630" s="116"/>
      <c r="AH630" s="1"/>
      <c r="AI630" s="1"/>
      <c r="AJ630" s="1"/>
      <c r="AK630" s="1"/>
      <c r="AL630" s="1"/>
      <c r="AM630" s="1"/>
      <c r="AN630" s="1"/>
      <c r="AO630" s="1"/>
      <c r="AP630" s="1"/>
      <c r="AQ630" s="1"/>
      <c r="AR630" s="1"/>
    </row>
    <row r="631" spans="1:44" ht="15.75" thickBot="1">
      <c r="A631" s="57"/>
      <c r="B631" s="114"/>
      <c r="AD631" s="1"/>
      <c r="AE631" s="116"/>
      <c r="AF631" s="116"/>
      <c r="AG631" s="116"/>
      <c r="AH631" s="1"/>
      <c r="AI631" s="1"/>
      <c r="AJ631" s="1"/>
      <c r="AK631" s="1"/>
      <c r="AL631" s="1"/>
      <c r="AM631" s="1"/>
      <c r="AN631" s="1"/>
      <c r="AO631" s="1"/>
      <c r="AP631" s="1"/>
      <c r="AQ631" s="1"/>
      <c r="AR631" s="1"/>
    </row>
    <row r="632" spans="1:44" ht="15.75" thickBot="1">
      <c r="A632" s="57"/>
      <c r="B632" s="114"/>
      <c r="AD632" s="1"/>
      <c r="AE632" s="116"/>
      <c r="AF632" s="116"/>
      <c r="AG632" s="116"/>
      <c r="AH632" s="1"/>
      <c r="AI632" s="1"/>
      <c r="AJ632" s="1"/>
      <c r="AK632" s="1"/>
      <c r="AL632" s="1"/>
      <c r="AM632" s="1"/>
      <c r="AN632" s="1"/>
      <c r="AO632" s="1"/>
      <c r="AP632" s="1"/>
      <c r="AQ632" s="1"/>
      <c r="AR632" s="1"/>
    </row>
    <row r="633" spans="1:44" ht="15.75" thickBot="1">
      <c r="A633" s="57"/>
      <c r="B633" s="114"/>
      <c r="AD633" s="1"/>
      <c r="AE633" s="116"/>
      <c r="AF633" s="116"/>
      <c r="AG633" s="116"/>
      <c r="AH633" s="1"/>
      <c r="AI633" s="1"/>
      <c r="AJ633" s="1"/>
      <c r="AK633" s="1"/>
      <c r="AL633" s="1"/>
      <c r="AM633" s="1"/>
      <c r="AN633" s="1"/>
      <c r="AO633" s="1"/>
      <c r="AP633" s="1"/>
      <c r="AQ633" s="1"/>
      <c r="AR633" s="1"/>
    </row>
    <row r="634" spans="1:44" ht="15.75" thickBot="1">
      <c r="A634" s="57"/>
      <c r="B634" s="114"/>
      <c r="AD634" s="1"/>
      <c r="AE634" s="116"/>
      <c r="AF634" s="116"/>
      <c r="AG634" s="116"/>
      <c r="AH634" s="1"/>
      <c r="AI634" s="1"/>
      <c r="AJ634" s="1"/>
      <c r="AK634" s="1"/>
      <c r="AL634" s="1"/>
      <c r="AM634" s="1"/>
      <c r="AN634" s="1"/>
      <c r="AO634" s="1"/>
      <c r="AP634" s="1"/>
      <c r="AQ634" s="1"/>
      <c r="AR634" s="1"/>
    </row>
    <row r="635" spans="1:44" ht="15.75" thickBot="1">
      <c r="A635" s="57"/>
      <c r="B635" s="114"/>
      <c r="AD635" s="1"/>
      <c r="AE635" s="116"/>
      <c r="AF635" s="116"/>
      <c r="AG635" s="116"/>
      <c r="AH635" s="1"/>
      <c r="AI635" s="1"/>
      <c r="AJ635" s="1"/>
      <c r="AK635" s="1"/>
      <c r="AL635" s="1"/>
      <c r="AM635" s="1"/>
      <c r="AN635" s="1"/>
      <c r="AO635" s="1"/>
      <c r="AP635" s="1"/>
      <c r="AQ635" s="1"/>
      <c r="AR635" s="1"/>
    </row>
    <row r="636" spans="1:44" ht="15.75" thickBot="1">
      <c r="A636" s="57"/>
      <c r="B636" s="114"/>
      <c r="AD636" s="1"/>
      <c r="AE636" s="116"/>
      <c r="AF636" s="116"/>
      <c r="AG636" s="116"/>
      <c r="AH636" s="1"/>
      <c r="AI636" s="1"/>
      <c r="AJ636" s="1"/>
      <c r="AK636" s="1"/>
      <c r="AL636" s="1"/>
      <c r="AM636" s="1"/>
      <c r="AN636" s="1"/>
      <c r="AO636" s="1"/>
      <c r="AP636" s="1"/>
      <c r="AQ636" s="1"/>
      <c r="AR636" s="1"/>
    </row>
    <row r="637" spans="1:44" ht="15.75" thickBot="1">
      <c r="A637" s="57"/>
      <c r="B637" s="114"/>
      <c r="AD637" s="1"/>
      <c r="AE637" s="116"/>
      <c r="AF637" s="116"/>
      <c r="AG637" s="116"/>
      <c r="AH637" s="1"/>
      <c r="AI637" s="1"/>
      <c r="AJ637" s="1"/>
      <c r="AK637" s="1"/>
      <c r="AL637" s="1"/>
      <c r="AM637" s="1"/>
      <c r="AN637" s="1"/>
      <c r="AO637" s="1"/>
      <c r="AP637" s="1"/>
      <c r="AQ637" s="1"/>
      <c r="AR637" s="1"/>
    </row>
    <row r="638" spans="1:44" ht="15.75" thickBot="1">
      <c r="A638" s="57"/>
      <c r="B638" s="114"/>
      <c r="AD638" s="1"/>
      <c r="AE638" s="116"/>
      <c r="AF638" s="116"/>
      <c r="AG638" s="116"/>
      <c r="AH638" s="1"/>
      <c r="AI638" s="1"/>
      <c r="AJ638" s="1"/>
      <c r="AK638" s="1"/>
      <c r="AL638" s="1"/>
      <c r="AM638" s="1"/>
      <c r="AN638" s="1"/>
      <c r="AO638" s="1"/>
      <c r="AP638" s="1"/>
      <c r="AQ638" s="1"/>
      <c r="AR638" s="1"/>
    </row>
    <row r="639" spans="1:44" ht="15.75" thickBot="1">
      <c r="A639" s="57"/>
      <c r="B639" s="114"/>
      <c r="AD639" s="1"/>
      <c r="AE639" s="116"/>
      <c r="AF639" s="116"/>
      <c r="AG639" s="116"/>
      <c r="AH639" s="1"/>
      <c r="AI639" s="1"/>
      <c r="AJ639" s="1"/>
      <c r="AK639" s="1"/>
      <c r="AL639" s="1"/>
      <c r="AM639" s="1"/>
      <c r="AN639" s="1"/>
      <c r="AO639" s="1"/>
      <c r="AP639" s="1"/>
      <c r="AQ639" s="1"/>
      <c r="AR639" s="1"/>
    </row>
    <row r="640" spans="1:44" ht="15.75" thickBot="1">
      <c r="A640" s="57"/>
      <c r="B640" s="114"/>
      <c r="AD640" s="1"/>
      <c r="AE640" s="116"/>
      <c r="AF640" s="116"/>
      <c r="AG640" s="116"/>
      <c r="AH640" s="1"/>
      <c r="AI640" s="1"/>
      <c r="AJ640" s="1"/>
      <c r="AK640" s="1"/>
      <c r="AL640" s="1"/>
      <c r="AM640" s="1"/>
      <c r="AN640" s="1"/>
      <c r="AO640" s="1"/>
      <c r="AP640" s="1"/>
      <c r="AQ640" s="1"/>
      <c r="AR640" s="1"/>
    </row>
    <row r="641" spans="1:44" ht="15.75" thickBot="1">
      <c r="A641" s="57"/>
      <c r="B641" s="114"/>
      <c r="AD641" s="1"/>
      <c r="AE641" s="116"/>
      <c r="AF641" s="116"/>
      <c r="AG641" s="116"/>
      <c r="AH641" s="1"/>
      <c r="AI641" s="1"/>
      <c r="AJ641" s="1"/>
      <c r="AK641" s="1"/>
      <c r="AL641" s="1"/>
      <c r="AM641" s="1"/>
      <c r="AN641" s="1"/>
      <c r="AO641" s="1"/>
      <c r="AP641" s="1"/>
      <c r="AQ641" s="1"/>
      <c r="AR641" s="1"/>
    </row>
    <row r="642" spans="1:44" ht="15.75" thickBot="1">
      <c r="A642" s="57"/>
      <c r="B642" s="114"/>
      <c r="AD642" s="1"/>
      <c r="AE642" s="116"/>
      <c r="AF642" s="116"/>
      <c r="AG642" s="116"/>
      <c r="AH642" s="1"/>
      <c r="AI642" s="1"/>
      <c r="AJ642" s="1"/>
      <c r="AK642" s="1"/>
      <c r="AL642" s="1"/>
      <c r="AM642" s="1"/>
      <c r="AN642" s="1"/>
      <c r="AO642" s="1"/>
      <c r="AP642" s="1"/>
      <c r="AQ642" s="1"/>
      <c r="AR642" s="1"/>
    </row>
    <row r="643" spans="1:44" ht="15.75" thickBot="1">
      <c r="A643" s="57"/>
      <c r="B643" s="114"/>
      <c r="AD643" s="1"/>
      <c r="AE643" s="116"/>
      <c r="AF643" s="116"/>
      <c r="AG643" s="116"/>
      <c r="AH643" s="1"/>
      <c r="AI643" s="1"/>
      <c r="AJ643" s="1"/>
      <c r="AK643" s="1"/>
      <c r="AL643" s="1"/>
      <c r="AM643" s="1"/>
      <c r="AN643" s="1"/>
      <c r="AO643" s="1"/>
      <c r="AP643" s="1"/>
      <c r="AQ643" s="1"/>
      <c r="AR643" s="1"/>
    </row>
    <row r="644" spans="1:44" ht="15.75" thickBot="1">
      <c r="A644" s="57"/>
      <c r="B644" s="114"/>
      <c r="AD644" s="1"/>
      <c r="AE644" s="116"/>
      <c r="AF644" s="116"/>
      <c r="AG644" s="116"/>
      <c r="AH644" s="1"/>
      <c r="AI644" s="1"/>
      <c r="AJ644" s="1"/>
      <c r="AK644" s="1"/>
      <c r="AL644" s="1"/>
      <c r="AM644" s="1"/>
      <c r="AN644" s="1"/>
      <c r="AO644" s="1"/>
      <c r="AP644" s="1"/>
      <c r="AQ644" s="1"/>
      <c r="AR644" s="1"/>
    </row>
    <row r="645" spans="1:44" ht="15.75" thickBot="1">
      <c r="A645" s="57"/>
      <c r="B645" s="114"/>
      <c r="AD645" s="1"/>
      <c r="AE645" s="116"/>
      <c r="AF645" s="116"/>
      <c r="AG645" s="116"/>
      <c r="AH645" s="1"/>
      <c r="AI645" s="1"/>
      <c r="AJ645" s="1"/>
      <c r="AK645" s="1"/>
      <c r="AL645" s="1"/>
      <c r="AM645" s="1"/>
      <c r="AN645" s="1"/>
      <c r="AO645" s="1"/>
      <c r="AP645" s="1"/>
      <c r="AQ645" s="1"/>
      <c r="AR645" s="1"/>
    </row>
    <row r="646" spans="1:44" ht="15.75" thickBot="1">
      <c r="A646" s="57"/>
      <c r="B646" s="114"/>
      <c r="AD646" s="1"/>
      <c r="AE646" s="116"/>
      <c r="AF646" s="116"/>
      <c r="AG646" s="116"/>
      <c r="AH646" s="1"/>
      <c r="AI646" s="1"/>
      <c r="AJ646" s="1"/>
      <c r="AK646" s="1"/>
      <c r="AL646" s="1"/>
      <c r="AM646" s="1"/>
      <c r="AN646" s="1"/>
      <c r="AO646" s="1"/>
      <c r="AP646" s="1"/>
      <c r="AQ646" s="1"/>
      <c r="AR646" s="1"/>
    </row>
    <row r="647" spans="1:44" ht="15.75" thickBot="1">
      <c r="A647" s="57"/>
      <c r="B647" s="114"/>
      <c r="AD647" s="1"/>
      <c r="AE647" s="116"/>
      <c r="AF647" s="116"/>
      <c r="AG647" s="116"/>
      <c r="AH647" s="1"/>
      <c r="AI647" s="1"/>
      <c r="AJ647" s="1"/>
      <c r="AK647" s="1"/>
      <c r="AL647" s="1"/>
      <c r="AM647" s="1"/>
      <c r="AN647" s="1"/>
      <c r="AO647" s="1"/>
      <c r="AP647" s="1"/>
      <c r="AQ647" s="1"/>
      <c r="AR647" s="1"/>
    </row>
    <row r="648" spans="1:44" ht="15.75" thickBot="1">
      <c r="A648" s="57"/>
      <c r="B648" s="114"/>
      <c r="AD648" s="1"/>
      <c r="AE648" s="116"/>
      <c r="AF648" s="116"/>
      <c r="AG648" s="116"/>
      <c r="AH648" s="1"/>
      <c r="AI648" s="1"/>
      <c r="AJ648" s="1"/>
      <c r="AK648" s="1"/>
      <c r="AL648" s="1"/>
      <c r="AM648" s="1"/>
      <c r="AN648" s="1"/>
      <c r="AO648" s="1"/>
      <c r="AP648" s="1"/>
      <c r="AQ648" s="1"/>
      <c r="AR648" s="1"/>
    </row>
    <row r="649" spans="1:44" ht="15.75" thickBot="1">
      <c r="A649" s="57"/>
      <c r="B649" s="114"/>
      <c r="AD649" s="1"/>
      <c r="AE649" s="116"/>
      <c r="AF649" s="116"/>
      <c r="AG649" s="116"/>
      <c r="AH649" s="1"/>
      <c r="AI649" s="1"/>
      <c r="AJ649" s="1"/>
      <c r="AK649" s="1"/>
      <c r="AL649" s="1"/>
      <c r="AM649" s="1"/>
      <c r="AN649" s="1"/>
      <c r="AO649" s="1"/>
      <c r="AP649" s="1"/>
      <c r="AQ649" s="1"/>
      <c r="AR649" s="1"/>
    </row>
    <row r="650" spans="1:44" ht="15.75" thickBot="1">
      <c r="A650" s="57"/>
      <c r="B650" s="114"/>
      <c r="AD650" s="1"/>
      <c r="AE650" s="116"/>
      <c r="AF650" s="116"/>
      <c r="AG650" s="116"/>
      <c r="AH650" s="1"/>
      <c r="AI650" s="1"/>
      <c r="AJ650" s="1"/>
      <c r="AK650" s="1"/>
      <c r="AL650" s="1"/>
      <c r="AM650" s="1"/>
      <c r="AN650" s="1"/>
      <c r="AO650" s="1"/>
      <c r="AP650" s="1"/>
      <c r="AQ650" s="1"/>
      <c r="AR650" s="1"/>
    </row>
    <row r="651" spans="1:44" ht="15.75" thickBot="1">
      <c r="A651" s="57"/>
      <c r="B651" s="114"/>
      <c r="AD651" s="1"/>
      <c r="AE651" s="116"/>
      <c r="AF651" s="116"/>
      <c r="AG651" s="116"/>
      <c r="AH651" s="1"/>
      <c r="AI651" s="1"/>
      <c r="AJ651" s="1"/>
      <c r="AK651" s="1"/>
      <c r="AL651" s="1"/>
      <c r="AM651" s="1"/>
      <c r="AN651" s="1"/>
      <c r="AO651" s="1"/>
      <c r="AP651" s="1"/>
      <c r="AQ651" s="1"/>
      <c r="AR651" s="1"/>
    </row>
    <row r="652" spans="1:44" ht="15.75" thickBot="1">
      <c r="A652" s="57"/>
      <c r="B652" s="114"/>
      <c r="AD652" s="1"/>
      <c r="AE652" s="116"/>
      <c r="AF652" s="116"/>
      <c r="AG652" s="116"/>
      <c r="AH652" s="1"/>
      <c r="AI652" s="1"/>
      <c r="AJ652" s="1"/>
      <c r="AK652" s="1"/>
      <c r="AL652" s="1"/>
      <c r="AM652" s="1"/>
      <c r="AN652" s="1"/>
      <c r="AO652" s="1"/>
      <c r="AP652" s="1"/>
      <c r="AQ652" s="1"/>
      <c r="AR652" s="1"/>
    </row>
    <row r="653" spans="1:44" ht="15.75" thickBot="1">
      <c r="A653" s="57"/>
      <c r="B653" s="114"/>
      <c r="AD653" s="1"/>
      <c r="AE653" s="116"/>
      <c r="AF653" s="116"/>
      <c r="AG653" s="116"/>
      <c r="AH653" s="1"/>
      <c r="AI653" s="1"/>
      <c r="AJ653" s="1"/>
      <c r="AK653" s="1"/>
      <c r="AL653" s="1"/>
      <c r="AM653" s="1"/>
      <c r="AN653" s="1"/>
      <c r="AO653" s="1"/>
      <c r="AP653" s="1"/>
      <c r="AQ653" s="1"/>
      <c r="AR653" s="1"/>
    </row>
    <row r="654" spans="1:44" ht="15.75" thickBot="1">
      <c r="A654" s="57"/>
      <c r="B654" s="114"/>
      <c r="AD654" s="1"/>
      <c r="AE654" s="116"/>
      <c r="AF654" s="116"/>
      <c r="AG654" s="116"/>
      <c r="AH654" s="1"/>
      <c r="AI654" s="1"/>
      <c r="AJ654" s="1"/>
      <c r="AK654" s="1"/>
      <c r="AL654" s="1"/>
      <c r="AM654" s="1"/>
      <c r="AN654" s="1"/>
      <c r="AO654" s="1"/>
      <c r="AP654" s="1"/>
      <c r="AQ654" s="1"/>
      <c r="AR654" s="1"/>
    </row>
    <row r="655" spans="1:44" ht="15.75" thickBot="1">
      <c r="A655" s="57"/>
      <c r="B655" s="114"/>
      <c r="AD655" s="1"/>
      <c r="AE655" s="116"/>
      <c r="AF655" s="116"/>
      <c r="AG655" s="116"/>
      <c r="AH655" s="1"/>
      <c r="AI655" s="1"/>
      <c r="AJ655" s="1"/>
      <c r="AK655" s="1"/>
      <c r="AL655" s="1"/>
      <c r="AM655" s="1"/>
      <c r="AN655" s="1"/>
      <c r="AO655" s="1"/>
      <c r="AP655" s="1"/>
      <c r="AQ655" s="1"/>
      <c r="AR655" s="1"/>
    </row>
    <row r="656" spans="1:44" ht="15.75" thickBot="1">
      <c r="A656" s="57"/>
      <c r="B656" s="114"/>
      <c r="AD656" s="1"/>
      <c r="AE656" s="116"/>
      <c r="AF656" s="116"/>
      <c r="AG656" s="116"/>
      <c r="AH656" s="1"/>
      <c r="AI656" s="1"/>
      <c r="AJ656" s="1"/>
      <c r="AK656" s="1"/>
      <c r="AL656" s="1"/>
      <c r="AM656" s="1"/>
      <c r="AN656" s="1"/>
      <c r="AO656" s="1"/>
      <c r="AP656" s="1"/>
      <c r="AQ656" s="1"/>
      <c r="AR656" s="1"/>
    </row>
    <row r="657" spans="1:44" ht="15.75" thickBot="1">
      <c r="A657" s="57"/>
      <c r="B657" s="114"/>
      <c r="AD657" s="1"/>
      <c r="AE657" s="116"/>
      <c r="AF657" s="116"/>
      <c r="AG657" s="116"/>
      <c r="AH657" s="1"/>
      <c r="AI657" s="1"/>
      <c r="AJ657" s="1"/>
      <c r="AK657" s="1"/>
      <c r="AL657" s="1"/>
      <c r="AM657" s="1"/>
      <c r="AN657" s="1"/>
      <c r="AO657" s="1"/>
      <c r="AP657" s="1"/>
      <c r="AQ657" s="1"/>
      <c r="AR657" s="1"/>
    </row>
    <row r="658" spans="1:44" ht="15.75" thickBot="1">
      <c r="A658" s="57"/>
      <c r="B658" s="114"/>
      <c r="AD658" s="1"/>
      <c r="AE658" s="116"/>
      <c r="AF658" s="116"/>
      <c r="AG658" s="116"/>
      <c r="AH658" s="1"/>
      <c r="AI658" s="1"/>
      <c r="AJ658" s="1"/>
      <c r="AK658" s="1"/>
      <c r="AL658" s="1"/>
      <c r="AM658" s="1"/>
      <c r="AN658" s="1"/>
      <c r="AO658" s="1"/>
      <c r="AP658" s="1"/>
      <c r="AQ658" s="1"/>
      <c r="AR658" s="1"/>
    </row>
    <row r="659" spans="1:44" ht="15.75" thickBot="1">
      <c r="A659" s="57"/>
      <c r="B659" s="114"/>
      <c r="AD659" s="1"/>
      <c r="AE659" s="116"/>
      <c r="AF659" s="116"/>
      <c r="AG659" s="116"/>
      <c r="AH659" s="1"/>
      <c r="AI659" s="1"/>
      <c r="AJ659" s="1"/>
      <c r="AK659" s="1"/>
      <c r="AL659" s="1"/>
      <c r="AM659" s="1"/>
      <c r="AN659" s="1"/>
      <c r="AO659" s="1"/>
      <c r="AP659" s="1"/>
      <c r="AQ659" s="1"/>
      <c r="AR659" s="1"/>
    </row>
    <row r="660" spans="1:44" ht="15.75" thickBot="1">
      <c r="A660" s="57"/>
      <c r="B660" s="114"/>
      <c r="AD660" s="1"/>
      <c r="AE660" s="116"/>
      <c r="AF660" s="116"/>
      <c r="AG660" s="116"/>
      <c r="AH660" s="1"/>
      <c r="AI660" s="1"/>
      <c r="AJ660" s="1"/>
      <c r="AK660" s="1"/>
      <c r="AL660" s="1"/>
      <c r="AM660" s="1"/>
      <c r="AN660" s="1"/>
      <c r="AO660" s="1"/>
      <c r="AP660" s="1"/>
      <c r="AQ660" s="1"/>
      <c r="AR660" s="1"/>
    </row>
    <row r="661" spans="1:44" ht="15.75" thickBot="1">
      <c r="A661" s="57"/>
      <c r="B661" s="114"/>
      <c r="AD661" s="1"/>
      <c r="AE661" s="116"/>
      <c r="AF661" s="116"/>
      <c r="AG661" s="116"/>
      <c r="AH661" s="1"/>
      <c r="AI661" s="1"/>
      <c r="AJ661" s="1"/>
      <c r="AK661" s="1"/>
      <c r="AL661" s="1"/>
      <c r="AM661" s="1"/>
      <c r="AN661" s="1"/>
      <c r="AO661" s="1"/>
      <c r="AP661" s="1"/>
      <c r="AQ661" s="1"/>
      <c r="AR661" s="1"/>
    </row>
    <row r="662" spans="1:44" ht="15.75" thickBot="1">
      <c r="A662" s="57"/>
      <c r="B662" s="114"/>
      <c r="AD662" s="1"/>
      <c r="AE662" s="116"/>
      <c r="AF662" s="116"/>
      <c r="AG662" s="116"/>
      <c r="AH662" s="1"/>
      <c r="AI662" s="1"/>
      <c r="AJ662" s="1"/>
      <c r="AK662" s="1"/>
      <c r="AL662" s="1"/>
      <c r="AM662" s="1"/>
      <c r="AN662" s="1"/>
      <c r="AO662" s="1"/>
      <c r="AP662" s="1"/>
      <c r="AQ662" s="1"/>
      <c r="AR662" s="1"/>
    </row>
    <row r="663" spans="1:44" ht="15.75" thickBot="1">
      <c r="A663" s="57"/>
      <c r="B663" s="114"/>
      <c r="AD663" s="1"/>
      <c r="AE663" s="116"/>
      <c r="AF663" s="116"/>
      <c r="AG663" s="116"/>
      <c r="AH663" s="1"/>
      <c r="AI663" s="1"/>
      <c r="AJ663" s="1"/>
      <c r="AK663" s="1"/>
      <c r="AL663" s="1"/>
      <c r="AM663" s="1"/>
      <c r="AN663" s="1"/>
      <c r="AO663" s="1"/>
      <c r="AP663" s="1"/>
      <c r="AQ663" s="1"/>
      <c r="AR663" s="1"/>
    </row>
    <row r="664" spans="1:44" ht="15.75" thickBot="1">
      <c r="A664" s="57"/>
      <c r="B664" s="114"/>
      <c r="AD664" s="1"/>
      <c r="AE664" s="116"/>
      <c r="AF664" s="116"/>
      <c r="AG664" s="116"/>
      <c r="AH664" s="1"/>
      <c r="AI664" s="1"/>
      <c r="AJ664" s="1"/>
      <c r="AK664" s="1"/>
      <c r="AL664" s="1"/>
      <c r="AM664" s="1"/>
      <c r="AN664" s="1"/>
      <c r="AO664" s="1"/>
      <c r="AP664" s="1"/>
      <c r="AQ664" s="1"/>
      <c r="AR664" s="1"/>
    </row>
    <row r="665" spans="1:44" ht="15.75" thickBot="1">
      <c r="A665" s="57"/>
      <c r="B665" s="114"/>
      <c r="AD665" s="1"/>
      <c r="AE665" s="116"/>
      <c r="AF665" s="116"/>
      <c r="AG665" s="116"/>
      <c r="AH665" s="1"/>
      <c r="AI665" s="1"/>
      <c r="AJ665" s="1"/>
      <c r="AK665" s="1"/>
      <c r="AL665" s="1"/>
      <c r="AM665" s="1"/>
      <c r="AN665" s="1"/>
      <c r="AO665" s="1"/>
      <c r="AP665" s="1"/>
      <c r="AQ665" s="1"/>
      <c r="AR665" s="1"/>
    </row>
    <row r="666" spans="1:44" ht="15.75" thickBot="1">
      <c r="A666" s="57"/>
      <c r="B666" s="114"/>
      <c r="AD666" s="1"/>
      <c r="AE666" s="116"/>
      <c r="AF666" s="116"/>
      <c r="AG666" s="116"/>
      <c r="AH666" s="1"/>
      <c r="AI666" s="1"/>
      <c r="AJ666" s="1"/>
      <c r="AK666" s="1"/>
      <c r="AL666" s="1"/>
      <c r="AM666" s="1"/>
      <c r="AN666" s="1"/>
      <c r="AO666" s="1"/>
      <c r="AP666" s="1"/>
      <c r="AQ666" s="1"/>
      <c r="AR666" s="1"/>
    </row>
    <row r="667" spans="1:44" ht="15.75" thickBot="1">
      <c r="A667" s="57"/>
      <c r="B667" s="114"/>
      <c r="AD667" s="1"/>
      <c r="AE667" s="116"/>
      <c r="AF667" s="116"/>
      <c r="AG667" s="116"/>
      <c r="AH667" s="1"/>
      <c r="AI667" s="1"/>
      <c r="AJ667" s="1"/>
      <c r="AK667" s="1"/>
      <c r="AL667" s="1"/>
      <c r="AM667" s="1"/>
      <c r="AN667" s="1"/>
      <c r="AO667" s="1"/>
      <c r="AP667" s="1"/>
      <c r="AQ667" s="1"/>
      <c r="AR667" s="1"/>
    </row>
    <row r="668" spans="1:44" ht="15.75" thickBot="1">
      <c r="A668" s="57"/>
      <c r="B668" s="114"/>
      <c r="AD668" s="1"/>
      <c r="AE668" s="116"/>
      <c r="AF668" s="116"/>
      <c r="AG668" s="116"/>
      <c r="AH668" s="1"/>
      <c r="AI668" s="1"/>
      <c r="AJ668" s="1"/>
      <c r="AK668" s="1"/>
      <c r="AL668" s="1"/>
      <c r="AM668" s="1"/>
      <c r="AN668" s="1"/>
      <c r="AO668" s="1"/>
      <c r="AP668" s="1"/>
      <c r="AQ668" s="1"/>
      <c r="AR668" s="1"/>
    </row>
    <row r="669" spans="1:44" ht="15.75" thickBot="1">
      <c r="A669" s="57"/>
      <c r="B669" s="114"/>
      <c r="AD669" s="1"/>
      <c r="AE669" s="116"/>
      <c r="AF669" s="116"/>
      <c r="AG669" s="116"/>
      <c r="AH669" s="1"/>
      <c r="AI669" s="1"/>
      <c r="AJ669" s="1"/>
      <c r="AK669" s="1"/>
      <c r="AL669" s="1"/>
      <c r="AM669" s="1"/>
      <c r="AN669" s="1"/>
      <c r="AO669" s="1"/>
      <c r="AP669" s="1"/>
      <c r="AQ669" s="1"/>
      <c r="AR669" s="1"/>
    </row>
    <row r="670" spans="1:44" ht="15.75" thickBot="1">
      <c r="A670" s="57"/>
      <c r="B670" s="114"/>
      <c r="AD670" s="1"/>
      <c r="AE670" s="116"/>
      <c r="AF670" s="116"/>
      <c r="AG670" s="116"/>
      <c r="AH670" s="1"/>
      <c r="AI670" s="1"/>
      <c r="AJ670" s="1"/>
      <c r="AK670" s="1"/>
      <c r="AL670" s="1"/>
      <c r="AM670" s="1"/>
      <c r="AN670" s="1"/>
      <c r="AO670" s="1"/>
      <c r="AP670" s="1"/>
      <c r="AQ670" s="1"/>
      <c r="AR670" s="1"/>
    </row>
    <row r="671" spans="1:44" ht="15.75" thickBot="1">
      <c r="A671" s="57"/>
      <c r="B671" s="114"/>
      <c r="AD671" s="1"/>
      <c r="AE671" s="116"/>
      <c r="AF671" s="116"/>
      <c r="AG671" s="116"/>
      <c r="AH671" s="1"/>
      <c r="AI671" s="1"/>
      <c r="AJ671" s="1"/>
      <c r="AK671" s="1"/>
      <c r="AL671" s="1"/>
      <c r="AM671" s="1"/>
      <c r="AN671" s="1"/>
      <c r="AO671" s="1"/>
      <c r="AP671" s="1"/>
      <c r="AQ671" s="1"/>
      <c r="AR671" s="1"/>
    </row>
    <row r="672" spans="1:44" ht="15.75" thickBot="1">
      <c r="A672" s="57"/>
      <c r="B672" s="114"/>
      <c r="AD672" s="1"/>
      <c r="AE672" s="116"/>
      <c r="AF672" s="116"/>
      <c r="AG672" s="116"/>
      <c r="AH672" s="1"/>
      <c r="AI672" s="1"/>
      <c r="AJ672" s="1"/>
      <c r="AK672" s="1"/>
      <c r="AL672" s="1"/>
      <c r="AM672" s="1"/>
      <c r="AN672" s="1"/>
      <c r="AO672" s="1"/>
      <c r="AP672" s="1"/>
      <c r="AQ672" s="1"/>
      <c r="AR672" s="1"/>
    </row>
    <row r="673" spans="1:44" ht="15.75" thickBot="1">
      <c r="A673" s="57"/>
      <c r="B673" s="114"/>
      <c r="AD673" s="1"/>
      <c r="AE673" s="116"/>
      <c r="AF673" s="116"/>
      <c r="AG673" s="116"/>
      <c r="AH673" s="1"/>
      <c r="AI673" s="1"/>
      <c r="AJ673" s="1"/>
      <c r="AK673" s="1"/>
      <c r="AL673" s="1"/>
      <c r="AM673" s="1"/>
      <c r="AN673" s="1"/>
      <c r="AO673" s="1"/>
      <c r="AP673" s="1"/>
      <c r="AQ673" s="1"/>
      <c r="AR673" s="1"/>
    </row>
    <row r="674" spans="1:44" ht="15.75" thickBot="1">
      <c r="A674" s="57"/>
      <c r="B674" s="114"/>
      <c r="AD674" s="1"/>
      <c r="AE674" s="116"/>
      <c r="AF674" s="116"/>
      <c r="AG674" s="116"/>
      <c r="AH674" s="1"/>
      <c r="AI674" s="1"/>
      <c r="AJ674" s="1"/>
      <c r="AK674" s="1"/>
      <c r="AL674" s="1"/>
      <c r="AM674" s="1"/>
      <c r="AN674" s="1"/>
      <c r="AO674" s="1"/>
      <c r="AP674" s="1"/>
      <c r="AQ674" s="1"/>
      <c r="AR674" s="1"/>
    </row>
    <row r="675" spans="1:44" ht="15.75" thickBot="1">
      <c r="A675" s="57"/>
      <c r="B675" s="114"/>
      <c r="AD675" s="1"/>
      <c r="AE675" s="116"/>
      <c r="AF675" s="116"/>
      <c r="AG675" s="116"/>
      <c r="AH675" s="1"/>
      <c r="AI675" s="1"/>
      <c r="AJ675" s="1"/>
      <c r="AK675" s="1"/>
      <c r="AL675" s="1"/>
      <c r="AM675" s="1"/>
      <c r="AN675" s="1"/>
      <c r="AO675" s="1"/>
      <c r="AP675" s="1"/>
      <c r="AQ675" s="1"/>
      <c r="AR675" s="1"/>
    </row>
    <row r="676" spans="1:44" ht="15.75" thickBot="1">
      <c r="A676" s="57"/>
      <c r="B676" s="114"/>
      <c r="AD676" s="1"/>
      <c r="AE676" s="116"/>
      <c r="AF676" s="116"/>
      <c r="AG676" s="116"/>
      <c r="AH676" s="1"/>
      <c r="AI676" s="1"/>
      <c r="AJ676" s="1"/>
      <c r="AK676" s="1"/>
      <c r="AL676" s="1"/>
      <c r="AM676" s="1"/>
      <c r="AN676" s="1"/>
      <c r="AO676" s="1"/>
      <c r="AP676" s="1"/>
      <c r="AQ676" s="1"/>
      <c r="AR676" s="1"/>
    </row>
    <row r="677" spans="1:44" ht="15.75" thickBot="1">
      <c r="A677" s="57"/>
      <c r="B677" s="114"/>
      <c r="AD677" s="1"/>
      <c r="AE677" s="116"/>
      <c r="AF677" s="116"/>
      <c r="AG677" s="116"/>
      <c r="AH677" s="1"/>
      <c r="AI677" s="1"/>
      <c r="AJ677" s="1"/>
      <c r="AK677" s="1"/>
      <c r="AL677" s="1"/>
      <c r="AM677" s="1"/>
      <c r="AN677" s="1"/>
      <c r="AO677" s="1"/>
      <c r="AP677" s="1"/>
      <c r="AQ677" s="1"/>
      <c r="AR677" s="1"/>
    </row>
    <row r="678" spans="1:44" ht="15.75" thickBot="1">
      <c r="A678" s="57"/>
      <c r="B678" s="114"/>
      <c r="AD678" s="1"/>
      <c r="AE678" s="116"/>
      <c r="AF678" s="116"/>
      <c r="AG678" s="116"/>
      <c r="AH678" s="1"/>
      <c r="AI678" s="1"/>
      <c r="AJ678" s="1"/>
      <c r="AK678" s="1"/>
      <c r="AL678" s="1"/>
      <c r="AM678" s="1"/>
      <c r="AN678" s="1"/>
      <c r="AO678" s="1"/>
      <c r="AP678" s="1"/>
      <c r="AQ678" s="1"/>
      <c r="AR678" s="1"/>
    </row>
    <row r="679" spans="1:44" ht="15.75" thickBot="1">
      <c r="A679" s="57"/>
      <c r="B679" s="114"/>
      <c r="AD679" s="1"/>
      <c r="AE679" s="116"/>
      <c r="AF679" s="116"/>
      <c r="AG679" s="116"/>
      <c r="AH679" s="1"/>
      <c r="AI679" s="1"/>
      <c r="AJ679" s="1"/>
      <c r="AK679" s="1"/>
      <c r="AL679" s="1"/>
      <c r="AM679" s="1"/>
      <c r="AN679" s="1"/>
      <c r="AO679" s="1"/>
      <c r="AP679" s="1"/>
      <c r="AQ679" s="1"/>
      <c r="AR679" s="1"/>
    </row>
    <row r="680" spans="1:44" ht="15.75" thickBot="1">
      <c r="A680" s="57"/>
      <c r="B680" s="114"/>
      <c r="AD680" s="1"/>
      <c r="AE680" s="116"/>
      <c r="AF680" s="116"/>
      <c r="AG680" s="116"/>
      <c r="AH680" s="1"/>
      <c r="AI680" s="1"/>
      <c r="AJ680" s="1"/>
      <c r="AK680" s="1"/>
      <c r="AL680" s="1"/>
      <c r="AM680" s="1"/>
      <c r="AN680" s="1"/>
      <c r="AO680" s="1"/>
      <c r="AP680" s="1"/>
      <c r="AQ680" s="1"/>
      <c r="AR680" s="1"/>
    </row>
    <row r="681" spans="1:44" ht="15.75" thickBot="1">
      <c r="A681" s="57"/>
      <c r="B681" s="114"/>
      <c r="AD681" s="1"/>
      <c r="AE681" s="116"/>
      <c r="AF681" s="116"/>
      <c r="AG681" s="116"/>
      <c r="AH681" s="1"/>
      <c r="AI681" s="1"/>
      <c r="AJ681" s="1"/>
      <c r="AK681" s="1"/>
      <c r="AL681" s="1"/>
      <c r="AM681" s="1"/>
      <c r="AN681" s="1"/>
      <c r="AO681" s="1"/>
      <c r="AP681" s="1"/>
      <c r="AQ681" s="1"/>
      <c r="AR681" s="1"/>
    </row>
    <row r="682" spans="1:44" ht="15.75" thickBot="1">
      <c r="A682" s="57"/>
      <c r="B682" s="114"/>
      <c r="AD682" s="1"/>
      <c r="AE682" s="116"/>
      <c r="AF682" s="116"/>
      <c r="AG682" s="116"/>
      <c r="AH682" s="1"/>
      <c r="AI682" s="1"/>
      <c r="AJ682" s="1"/>
      <c r="AK682" s="1"/>
      <c r="AL682" s="1"/>
      <c r="AM682" s="1"/>
      <c r="AN682" s="1"/>
      <c r="AO682" s="1"/>
      <c r="AP682" s="1"/>
      <c r="AQ682" s="1"/>
      <c r="AR682" s="1"/>
    </row>
    <row r="683" spans="1:44" ht="15.75" thickBot="1">
      <c r="A683" s="57"/>
      <c r="B683" s="114"/>
      <c r="AD683" s="1"/>
      <c r="AE683" s="116"/>
      <c r="AF683" s="116"/>
      <c r="AG683" s="116"/>
      <c r="AH683" s="1"/>
      <c r="AI683" s="1"/>
      <c r="AJ683" s="1"/>
      <c r="AK683" s="1"/>
      <c r="AL683" s="1"/>
      <c r="AM683" s="1"/>
      <c r="AN683" s="1"/>
      <c r="AO683" s="1"/>
      <c r="AP683" s="1"/>
      <c r="AQ683" s="1"/>
      <c r="AR683" s="1"/>
    </row>
    <row r="684" spans="1:44" ht="15.75" thickBot="1">
      <c r="A684" s="57"/>
      <c r="B684" s="114"/>
      <c r="AD684" s="1"/>
      <c r="AE684" s="116"/>
      <c r="AF684" s="116"/>
      <c r="AG684" s="116"/>
      <c r="AH684" s="1"/>
      <c r="AI684" s="1"/>
      <c r="AJ684" s="1"/>
      <c r="AK684" s="1"/>
      <c r="AL684" s="1"/>
      <c r="AM684" s="1"/>
      <c r="AN684" s="1"/>
      <c r="AO684" s="1"/>
      <c r="AP684" s="1"/>
      <c r="AQ684" s="1"/>
      <c r="AR684" s="1"/>
    </row>
    <row r="685" spans="1:44" ht="15.75" thickBot="1">
      <c r="A685" s="57"/>
      <c r="B685" s="114"/>
      <c r="AD685" s="1"/>
      <c r="AE685" s="116"/>
      <c r="AF685" s="116"/>
      <c r="AG685" s="116"/>
      <c r="AH685" s="1"/>
      <c r="AI685" s="1"/>
      <c r="AJ685" s="1"/>
      <c r="AK685" s="1"/>
      <c r="AL685" s="1"/>
      <c r="AM685" s="1"/>
      <c r="AN685" s="1"/>
      <c r="AO685" s="1"/>
      <c r="AP685" s="1"/>
      <c r="AQ685" s="1"/>
      <c r="AR685" s="1"/>
    </row>
    <row r="686" spans="1:44" ht="15.75" thickBot="1">
      <c r="A686" s="57"/>
      <c r="B686" s="114"/>
      <c r="AD686" s="1"/>
      <c r="AE686" s="116"/>
      <c r="AF686" s="116"/>
      <c r="AG686" s="116"/>
      <c r="AH686" s="1"/>
      <c r="AI686" s="1"/>
      <c r="AJ686" s="1"/>
      <c r="AK686" s="1"/>
      <c r="AL686" s="1"/>
      <c r="AM686" s="1"/>
      <c r="AN686" s="1"/>
      <c r="AO686" s="1"/>
      <c r="AP686" s="1"/>
      <c r="AQ686" s="1"/>
      <c r="AR686" s="1"/>
    </row>
    <row r="687" spans="1:44" ht="15.75" thickBot="1">
      <c r="A687" s="57"/>
      <c r="B687" s="114"/>
      <c r="AD687" s="1"/>
      <c r="AE687" s="116"/>
      <c r="AF687" s="116"/>
      <c r="AG687" s="116"/>
      <c r="AH687" s="1"/>
      <c r="AI687" s="1"/>
      <c r="AJ687" s="1"/>
      <c r="AK687" s="1"/>
      <c r="AL687" s="1"/>
      <c r="AM687" s="1"/>
      <c r="AN687" s="1"/>
      <c r="AO687" s="1"/>
      <c r="AP687" s="1"/>
      <c r="AQ687" s="1"/>
      <c r="AR687" s="1"/>
    </row>
    <row r="688" spans="1:44" ht="15.75" thickBot="1">
      <c r="A688" s="57"/>
      <c r="B688" s="114"/>
      <c r="AD688" s="1"/>
      <c r="AE688" s="116"/>
      <c r="AF688" s="116"/>
      <c r="AG688" s="116"/>
      <c r="AH688" s="1"/>
      <c r="AI688" s="1"/>
      <c r="AJ688" s="1"/>
      <c r="AK688" s="1"/>
      <c r="AL688" s="1"/>
      <c r="AM688" s="1"/>
      <c r="AN688" s="1"/>
      <c r="AO688" s="1"/>
      <c r="AP688" s="1"/>
      <c r="AQ688" s="1"/>
      <c r="AR688" s="1"/>
    </row>
    <row r="689" spans="1:44" ht="15.75" thickBot="1">
      <c r="A689" s="57"/>
      <c r="B689" s="114"/>
      <c r="AD689" s="1"/>
      <c r="AE689" s="116"/>
      <c r="AF689" s="116"/>
      <c r="AG689" s="116"/>
      <c r="AH689" s="1"/>
      <c r="AI689" s="1"/>
      <c r="AJ689" s="1"/>
      <c r="AK689" s="1"/>
      <c r="AL689" s="1"/>
      <c r="AM689" s="1"/>
      <c r="AN689" s="1"/>
      <c r="AO689" s="1"/>
      <c r="AP689" s="1"/>
      <c r="AQ689" s="1"/>
      <c r="AR689" s="1"/>
    </row>
    <row r="690" spans="1:44" ht="15.75" thickBot="1">
      <c r="A690" s="57"/>
      <c r="B690" s="114"/>
      <c r="AD690" s="1"/>
      <c r="AE690" s="116"/>
      <c r="AF690" s="116"/>
      <c r="AG690" s="116"/>
      <c r="AH690" s="1"/>
      <c r="AI690" s="1"/>
      <c r="AJ690" s="1"/>
      <c r="AK690" s="1"/>
      <c r="AL690" s="1"/>
      <c r="AM690" s="1"/>
      <c r="AN690" s="1"/>
      <c r="AO690" s="1"/>
      <c r="AP690" s="1"/>
      <c r="AQ690" s="1"/>
      <c r="AR690" s="1"/>
    </row>
    <row r="691" spans="1:44" ht="15.75" thickBot="1">
      <c r="A691" s="57"/>
      <c r="B691" s="114"/>
      <c r="AD691" s="1"/>
      <c r="AE691" s="116"/>
      <c r="AF691" s="116"/>
      <c r="AG691" s="116"/>
      <c r="AH691" s="1"/>
      <c r="AI691" s="1"/>
      <c r="AJ691" s="1"/>
      <c r="AK691" s="1"/>
      <c r="AL691" s="1"/>
      <c r="AM691" s="1"/>
      <c r="AN691" s="1"/>
      <c r="AO691" s="1"/>
      <c r="AP691" s="1"/>
      <c r="AQ691" s="1"/>
      <c r="AR691" s="1"/>
    </row>
    <row r="692" spans="1:44" ht="15.75" thickBot="1">
      <c r="A692" s="57"/>
      <c r="B692" s="114"/>
      <c r="AD692" s="1"/>
      <c r="AE692" s="116"/>
      <c r="AF692" s="116"/>
      <c r="AG692" s="116"/>
      <c r="AH692" s="1"/>
      <c r="AI692" s="1"/>
      <c r="AJ692" s="1"/>
      <c r="AK692" s="1"/>
      <c r="AL692" s="1"/>
      <c r="AM692" s="1"/>
      <c r="AN692" s="1"/>
      <c r="AO692" s="1"/>
      <c r="AP692" s="1"/>
      <c r="AQ692" s="1"/>
      <c r="AR692" s="1"/>
    </row>
    <row r="693" spans="1:44" ht="15.75" thickBot="1">
      <c r="A693" s="57"/>
      <c r="B693" s="114"/>
      <c r="AD693" s="1"/>
      <c r="AE693" s="116"/>
      <c r="AF693" s="116"/>
      <c r="AG693" s="116"/>
      <c r="AH693" s="1"/>
      <c r="AI693" s="1"/>
      <c r="AJ693" s="1"/>
      <c r="AK693" s="1"/>
      <c r="AL693" s="1"/>
      <c r="AM693" s="1"/>
      <c r="AN693" s="1"/>
      <c r="AO693" s="1"/>
      <c r="AP693" s="1"/>
      <c r="AQ693" s="1"/>
      <c r="AR693" s="1"/>
    </row>
    <row r="694" spans="1:44" ht="15.75" thickBot="1">
      <c r="A694" s="57"/>
      <c r="B694" s="114"/>
      <c r="AD694" s="1"/>
      <c r="AE694" s="116"/>
      <c r="AF694" s="116"/>
      <c r="AG694" s="116"/>
      <c r="AH694" s="1"/>
      <c r="AI694" s="1"/>
      <c r="AJ694" s="1"/>
      <c r="AK694" s="1"/>
      <c r="AL694" s="1"/>
      <c r="AM694" s="1"/>
      <c r="AN694" s="1"/>
      <c r="AO694" s="1"/>
      <c r="AP694" s="1"/>
      <c r="AQ694" s="1"/>
      <c r="AR694" s="1"/>
    </row>
    <row r="695" spans="1:44" ht="15.75" thickBot="1">
      <c r="A695" s="57"/>
      <c r="B695" s="114"/>
      <c r="AD695" s="1"/>
      <c r="AE695" s="116"/>
      <c r="AF695" s="116"/>
      <c r="AG695" s="116"/>
      <c r="AH695" s="1"/>
      <c r="AI695" s="1"/>
      <c r="AJ695" s="1"/>
      <c r="AK695" s="1"/>
      <c r="AL695" s="1"/>
      <c r="AM695" s="1"/>
      <c r="AN695" s="1"/>
      <c r="AO695" s="1"/>
      <c r="AP695" s="1"/>
      <c r="AQ695" s="1"/>
      <c r="AR695" s="1"/>
    </row>
    <row r="696" spans="1:44" ht="15.75" thickBot="1">
      <c r="A696" s="57"/>
      <c r="B696" s="114"/>
      <c r="AD696" s="1"/>
      <c r="AE696" s="116"/>
      <c r="AF696" s="116"/>
      <c r="AG696" s="116"/>
      <c r="AH696" s="1"/>
      <c r="AI696" s="1"/>
      <c r="AJ696" s="1"/>
      <c r="AK696" s="1"/>
      <c r="AL696" s="1"/>
      <c r="AM696" s="1"/>
      <c r="AN696" s="1"/>
      <c r="AO696" s="1"/>
      <c r="AP696" s="1"/>
      <c r="AQ696" s="1"/>
      <c r="AR696" s="1"/>
    </row>
    <row r="697" spans="1:44" ht="15.75" thickBot="1">
      <c r="A697" s="57"/>
      <c r="B697" s="114"/>
      <c r="AD697" s="1"/>
      <c r="AE697" s="116"/>
      <c r="AF697" s="116"/>
      <c r="AG697" s="116"/>
      <c r="AH697" s="1"/>
      <c r="AI697" s="1"/>
      <c r="AJ697" s="1"/>
      <c r="AK697" s="1"/>
      <c r="AL697" s="1"/>
      <c r="AM697" s="1"/>
      <c r="AN697" s="1"/>
      <c r="AO697" s="1"/>
      <c r="AP697" s="1"/>
      <c r="AQ697" s="1"/>
      <c r="AR697" s="1"/>
    </row>
    <row r="698" spans="1:44" ht="15.75" thickBot="1">
      <c r="A698" s="57"/>
      <c r="B698" s="114"/>
      <c r="AD698" s="1"/>
      <c r="AE698" s="116"/>
      <c r="AF698" s="116"/>
      <c r="AG698" s="116"/>
      <c r="AH698" s="1"/>
      <c r="AI698" s="1"/>
      <c r="AJ698" s="1"/>
      <c r="AK698" s="1"/>
      <c r="AL698" s="1"/>
      <c r="AM698" s="1"/>
      <c r="AN698" s="1"/>
      <c r="AO698" s="1"/>
      <c r="AP698" s="1"/>
      <c r="AQ698" s="1"/>
      <c r="AR698" s="1"/>
    </row>
    <row r="699" spans="1:44" ht="15.75" thickBot="1">
      <c r="A699" s="57"/>
      <c r="B699" s="114"/>
      <c r="AD699" s="1"/>
      <c r="AE699" s="116"/>
      <c r="AF699" s="116"/>
      <c r="AG699" s="116"/>
      <c r="AH699" s="1"/>
      <c r="AI699" s="1"/>
      <c r="AJ699" s="1"/>
      <c r="AK699" s="1"/>
      <c r="AL699" s="1"/>
      <c r="AM699" s="1"/>
      <c r="AN699" s="1"/>
      <c r="AO699" s="1"/>
      <c r="AP699" s="1"/>
      <c r="AQ699" s="1"/>
      <c r="AR699" s="1"/>
    </row>
    <row r="700" spans="1:44" ht="15.75" thickBot="1">
      <c r="A700" s="57"/>
      <c r="B700" s="114"/>
      <c r="AD700" s="1"/>
      <c r="AE700" s="116"/>
      <c r="AF700" s="116"/>
      <c r="AG700" s="116"/>
      <c r="AH700" s="1"/>
      <c r="AI700" s="1"/>
      <c r="AJ700" s="1"/>
      <c r="AK700" s="1"/>
      <c r="AL700" s="1"/>
      <c r="AM700" s="1"/>
      <c r="AN700" s="1"/>
      <c r="AO700" s="1"/>
      <c r="AP700" s="1"/>
      <c r="AQ700" s="1"/>
      <c r="AR700" s="1"/>
    </row>
    <row r="701" spans="1:44" ht="15.75" thickBot="1">
      <c r="A701" s="57"/>
      <c r="B701" s="114"/>
      <c r="AD701" s="1"/>
      <c r="AE701" s="116"/>
      <c r="AF701" s="116"/>
      <c r="AG701" s="116"/>
      <c r="AH701" s="1"/>
      <c r="AI701" s="1"/>
      <c r="AJ701" s="1"/>
      <c r="AK701" s="1"/>
      <c r="AL701" s="1"/>
      <c r="AM701" s="1"/>
      <c r="AN701" s="1"/>
      <c r="AO701" s="1"/>
      <c r="AP701" s="1"/>
      <c r="AQ701" s="1"/>
      <c r="AR701" s="1"/>
    </row>
    <row r="702" spans="1:44" ht="15.75" thickBot="1">
      <c r="A702" s="57"/>
      <c r="B702" s="114"/>
      <c r="AD702" s="1"/>
      <c r="AE702" s="116"/>
      <c r="AF702" s="116"/>
      <c r="AG702" s="116"/>
      <c r="AH702" s="1"/>
      <c r="AI702" s="1"/>
      <c r="AJ702" s="1"/>
      <c r="AK702" s="1"/>
      <c r="AL702" s="1"/>
      <c r="AM702" s="1"/>
      <c r="AN702" s="1"/>
      <c r="AO702" s="1"/>
      <c r="AP702" s="1"/>
      <c r="AQ702" s="1"/>
      <c r="AR702" s="1"/>
    </row>
    <row r="703" spans="1:44" ht="15.75" thickBot="1">
      <c r="A703" s="57"/>
      <c r="B703" s="114"/>
      <c r="AD703" s="1"/>
      <c r="AE703" s="116"/>
      <c r="AF703" s="116"/>
      <c r="AG703" s="116"/>
      <c r="AH703" s="1"/>
      <c r="AI703" s="1"/>
      <c r="AJ703" s="1"/>
      <c r="AK703" s="1"/>
      <c r="AL703" s="1"/>
      <c r="AM703" s="1"/>
      <c r="AN703" s="1"/>
      <c r="AO703" s="1"/>
      <c r="AP703" s="1"/>
      <c r="AQ703" s="1"/>
      <c r="AR703" s="1"/>
    </row>
    <row r="704" spans="1:44" ht="15.75" thickBot="1">
      <c r="A704" s="57"/>
      <c r="B704" s="114"/>
      <c r="AD704" s="1"/>
      <c r="AE704" s="116"/>
      <c r="AF704" s="116"/>
      <c r="AG704" s="116"/>
      <c r="AH704" s="1"/>
      <c r="AI704" s="1"/>
      <c r="AJ704" s="1"/>
      <c r="AK704" s="1"/>
      <c r="AL704" s="1"/>
      <c r="AM704" s="1"/>
      <c r="AN704" s="1"/>
      <c r="AO704" s="1"/>
      <c r="AP704" s="1"/>
      <c r="AQ704" s="1"/>
      <c r="AR704" s="1"/>
    </row>
    <row r="705" spans="1:44" ht="15.75" thickBot="1">
      <c r="A705" s="57"/>
      <c r="B705" s="114"/>
      <c r="AD705" s="1"/>
      <c r="AE705" s="116"/>
      <c r="AF705" s="116"/>
      <c r="AG705" s="116"/>
      <c r="AH705" s="1"/>
      <c r="AI705" s="1"/>
      <c r="AJ705" s="1"/>
      <c r="AK705" s="1"/>
      <c r="AL705" s="1"/>
      <c r="AM705" s="1"/>
      <c r="AN705" s="1"/>
      <c r="AO705" s="1"/>
      <c r="AP705" s="1"/>
      <c r="AQ705" s="1"/>
      <c r="AR705" s="1"/>
    </row>
    <row r="706" spans="1:44" ht="15.75" thickBot="1">
      <c r="A706" s="57"/>
      <c r="B706" s="114"/>
      <c r="AD706" s="1"/>
      <c r="AE706" s="116"/>
      <c r="AF706" s="116"/>
      <c r="AG706" s="116"/>
      <c r="AH706" s="1"/>
      <c r="AI706" s="1"/>
      <c r="AJ706" s="1"/>
      <c r="AK706" s="1"/>
      <c r="AL706" s="1"/>
      <c r="AM706" s="1"/>
      <c r="AN706" s="1"/>
      <c r="AO706" s="1"/>
      <c r="AP706" s="1"/>
      <c r="AQ706" s="1"/>
      <c r="AR706" s="1"/>
    </row>
    <row r="707" spans="1:44" ht="15.75" thickBot="1">
      <c r="A707" s="57"/>
      <c r="B707" s="114"/>
      <c r="AD707" s="1"/>
      <c r="AE707" s="116"/>
      <c r="AF707" s="116"/>
      <c r="AG707" s="116"/>
      <c r="AH707" s="1"/>
      <c r="AI707" s="1"/>
      <c r="AJ707" s="1"/>
      <c r="AK707" s="1"/>
      <c r="AL707" s="1"/>
      <c r="AM707" s="1"/>
      <c r="AN707" s="1"/>
      <c r="AO707" s="1"/>
      <c r="AP707" s="1"/>
      <c r="AQ707" s="1"/>
      <c r="AR707" s="1"/>
    </row>
    <row r="708" spans="1:44" ht="15.75" thickBot="1">
      <c r="A708" s="57"/>
      <c r="B708" s="114"/>
      <c r="AD708" s="1"/>
      <c r="AE708" s="116"/>
      <c r="AF708" s="116"/>
      <c r="AG708" s="116"/>
      <c r="AH708" s="1"/>
      <c r="AI708" s="1"/>
      <c r="AJ708" s="1"/>
      <c r="AK708" s="1"/>
      <c r="AL708" s="1"/>
      <c r="AM708" s="1"/>
      <c r="AN708" s="1"/>
      <c r="AO708" s="1"/>
      <c r="AP708" s="1"/>
      <c r="AQ708" s="1"/>
      <c r="AR708" s="1"/>
    </row>
    <row r="709" spans="1:44" ht="15.75" thickBot="1">
      <c r="A709" s="57"/>
      <c r="B709" s="114"/>
      <c r="AD709" s="1"/>
      <c r="AE709" s="116"/>
      <c r="AF709" s="116"/>
      <c r="AG709" s="116"/>
      <c r="AH709" s="1"/>
      <c r="AI709" s="1"/>
      <c r="AJ709" s="1"/>
      <c r="AK709" s="1"/>
      <c r="AL709" s="1"/>
      <c r="AM709" s="1"/>
      <c r="AN709" s="1"/>
      <c r="AO709" s="1"/>
      <c r="AP709" s="1"/>
      <c r="AQ709" s="1"/>
      <c r="AR709" s="1"/>
    </row>
    <row r="710" spans="1:44" ht="15.75" thickBot="1">
      <c r="A710" s="57"/>
      <c r="B710" s="114"/>
      <c r="AD710" s="1"/>
      <c r="AE710" s="116"/>
      <c r="AF710" s="116"/>
      <c r="AG710" s="116"/>
      <c r="AH710" s="1"/>
      <c r="AI710" s="1"/>
      <c r="AJ710" s="1"/>
      <c r="AK710" s="1"/>
      <c r="AL710" s="1"/>
      <c r="AM710" s="1"/>
      <c r="AN710" s="1"/>
      <c r="AO710" s="1"/>
      <c r="AP710" s="1"/>
      <c r="AQ710" s="1"/>
      <c r="AR710" s="1"/>
    </row>
    <row r="711" spans="1:44" ht="15.75" thickBot="1">
      <c r="A711" s="57"/>
      <c r="B711" s="114"/>
      <c r="AD711" s="1"/>
      <c r="AE711" s="116"/>
      <c r="AF711" s="116"/>
      <c r="AG711" s="116"/>
      <c r="AH711" s="1"/>
      <c r="AI711" s="1"/>
      <c r="AJ711" s="1"/>
      <c r="AK711" s="1"/>
      <c r="AL711" s="1"/>
      <c r="AM711" s="1"/>
      <c r="AN711" s="1"/>
      <c r="AO711" s="1"/>
      <c r="AP711" s="1"/>
      <c r="AQ711" s="1"/>
      <c r="AR711" s="1"/>
    </row>
    <row r="712" spans="1:44" ht="15.75" thickBot="1">
      <c r="A712" s="57"/>
      <c r="B712" s="114"/>
      <c r="AD712" s="1"/>
      <c r="AE712" s="116"/>
      <c r="AF712" s="116"/>
      <c r="AG712" s="116"/>
      <c r="AH712" s="1"/>
      <c r="AI712" s="1"/>
      <c r="AJ712" s="1"/>
      <c r="AK712" s="1"/>
      <c r="AL712" s="1"/>
      <c r="AM712" s="1"/>
      <c r="AN712" s="1"/>
      <c r="AO712" s="1"/>
      <c r="AP712" s="1"/>
      <c r="AQ712" s="1"/>
      <c r="AR712" s="1"/>
    </row>
    <row r="713" spans="1:44" ht="15.75" thickBot="1">
      <c r="A713" s="57"/>
      <c r="B713" s="114"/>
      <c r="AD713" s="1"/>
      <c r="AE713" s="116"/>
      <c r="AF713" s="116"/>
      <c r="AG713" s="116"/>
      <c r="AH713" s="1"/>
      <c r="AI713" s="1"/>
      <c r="AJ713" s="1"/>
      <c r="AK713" s="1"/>
      <c r="AL713" s="1"/>
      <c r="AM713" s="1"/>
      <c r="AN713" s="1"/>
      <c r="AO713" s="1"/>
      <c r="AP713" s="1"/>
      <c r="AQ713" s="1"/>
      <c r="AR713" s="1"/>
    </row>
    <row r="714" spans="1:44" ht="15.75" thickBot="1">
      <c r="A714" s="57"/>
      <c r="B714" s="114"/>
      <c r="AD714" s="1"/>
      <c r="AE714" s="116"/>
      <c r="AF714" s="116"/>
      <c r="AG714" s="116"/>
      <c r="AH714" s="1"/>
      <c r="AI714" s="1"/>
      <c r="AJ714" s="1"/>
      <c r="AK714" s="1"/>
      <c r="AL714" s="1"/>
      <c r="AM714" s="1"/>
      <c r="AN714" s="1"/>
      <c r="AO714" s="1"/>
      <c r="AP714" s="1"/>
      <c r="AQ714" s="1"/>
      <c r="AR714" s="1"/>
    </row>
    <row r="715" spans="1:44" ht="15.75" thickBot="1">
      <c r="A715" s="57"/>
      <c r="B715" s="114"/>
      <c r="AD715" s="1"/>
      <c r="AE715" s="116"/>
      <c r="AF715" s="116"/>
      <c r="AG715" s="116"/>
      <c r="AH715" s="1"/>
      <c r="AI715" s="1"/>
      <c r="AJ715" s="1"/>
      <c r="AK715" s="1"/>
      <c r="AL715" s="1"/>
      <c r="AM715" s="1"/>
      <c r="AN715" s="1"/>
      <c r="AO715" s="1"/>
      <c r="AP715" s="1"/>
      <c r="AQ715" s="1"/>
      <c r="AR715" s="1"/>
    </row>
    <row r="716" spans="1:44" ht="15.75" thickBot="1">
      <c r="A716" s="57"/>
      <c r="B716" s="114"/>
      <c r="AD716" s="1"/>
      <c r="AE716" s="116"/>
      <c r="AF716" s="116"/>
      <c r="AG716" s="116"/>
      <c r="AH716" s="1"/>
      <c r="AI716" s="1"/>
      <c r="AJ716" s="1"/>
      <c r="AK716" s="1"/>
      <c r="AL716" s="1"/>
      <c r="AM716" s="1"/>
      <c r="AN716" s="1"/>
      <c r="AO716" s="1"/>
      <c r="AP716" s="1"/>
      <c r="AQ716" s="1"/>
      <c r="AR716" s="1"/>
    </row>
    <row r="717" spans="1:44" ht="15.75" thickBot="1">
      <c r="A717" s="57"/>
      <c r="B717" s="114"/>
      <c r="AD717" s="1"/>
      <c r="AE717" s="116"/>
      <c r="AF717" s="116"/>
      <c r="AG717" s="116"/>
      <c r="AH717" s="1"/>
      <c r="AI717" s="1"/>
      <c r="AJ717" s="1"/>
      <c r="AK717" s="1"/>
      <c r="AL717" s="1"/>
      <c r="AM717" s="1"/>
      <c r="AN717" s="1"/>
      <c r="AO717" s="1"/>
      <c r="AP717" s="1"/>
      <c r="AQ717" s="1"/>
      <c r="AR717" s="1"/>
    </row>
    <row r="718" spans="1:44" ht="15.75" thickBot="1">
      <c r="A718" s="57"/>
      <c r="B718" s="114"/>
      <c r="AD718" s="1"/>
      <c r="AE718" s="116"/>
      <c r="AF718" s="116"/>
      <c r="AG718" s="116"/>
      <c r="AH718" s="1"/>
      <c r="AI718" s="1"/>
      <c r="AJ718" s="1"/>
      <c r="AK718" s="1"/>
      <c r="AL718" s="1"/>
      <c r="AM718" s="1"/>
      <c r="AN718" s="1"/>
      <c r="AO718" s="1"/>
      <c r="AP718" s="1"/>
      <c r="AQ718" s="1"/>
      <c r="AR718" s="1"/>
    </row>
    <row r="719" spans="1:44" ht="15.75" thickBot="1">
      <c r="A719" s="57"/>
      <c r="B719" s="114"/>
      <c r="AD719" s="1"/>
      <c r="AE719" s="116"/>
      <c r="AF719" s="116"/>
      <c r="AG719" s="116"/>
      <c r="AH719" s="1"/>
      <c r="AI719" s="1"/>
      <c r="AJ719" s="1"/>
      <c r="AK719" s="1"/>
      <c r="AL719" s="1"/>
      <c r="AM719" s="1"/>
      <c r="AN719" s="1"/>
      <c r="AO719" s="1"/>
      <c r="AP719" s="1"/>
      <c r="AQ719" s="1"/>
      <c r="AR719" s="1"/>
    </row>
    <row r="720" spans="1:44" ht="15.75" thickBot="1">
      <c r="A720" s="57"/>
      <c r="B720" s="114"/>
      <c r="AD720" s="1"/>
      <c r="AE720" s="116"/>
      <c r="AF720" s="116"/>
      <c r="AG720" s="116"/>
      <c r="AH720" s="1"/>
      <c r="AI720" s="1"/>
      <c r="AJ720" s="1"/>
      <c r="AK720" s="1"/>
      <c r="AL720" s="1"/>
      <c r="AM720" s="1"/>
      <c r="AN720" s="1"/>
      <c r="AO720" s="1"/>
      <c r="AP720" s="1"/>
      <c r="AQ720" s="1"/>
      <c r="AR720" s="1"/>
    </row>
    <row r="721" spans="1:44" ht="15.75" thickBot="1">
      <c r="A721" s="57"/>
      <c r="B721" s="114"/>
      <c r="AD721" s="1"/>
      <c r="AE721" s="116"/>
      <c r="AF721" s="116"/>
      <c r="AG721" s="116"/>
      <c r="AH721" s="1"/>
      <c r="AI721" s="1"/>
      <c r="AJ721" s="1"/>
      <c r="AK721" s="1"/>
      <c r="AL721" s="1"/>
      <c r="AM721" s="1"/>
      <c r="AN721" s="1"/>
      <c r="AO721" s="1"/>
      <c r="AP721" s="1"/>
      <c r="AQ721" s="1"/>
      <c r="AR721" s="1"/>
    </row>
    <row r="722" spans="1:44" ht="15.75" thickBot="1">
      <c r="A722" s="57"/>
      <c r="B722" s="114"/>
      <c r="AD722" s="1"/>
      <c r="AE722" s="116"/>
      <c r="AF722" s="116"/>
      <c r="AG722" s="116"/>
      <c r="AH722" s="1"/>
      <c r="AI722" s="1"/>
      <c r="AJ722" s="1"/>
      <c r="AK722" s="1"/>
      <c r="AL722" s="1"/>
      <c r="AM722" s="1"/>
      <c r="AN722" s="1"/>
      <c r="AO722" s="1"/>
      <c r="AP722" s="1"/>
      <c r="AQ722" s="1"/>
      <c r="AR722" s="1"/>
    </row>
    <row r="723" spans="1:44" ht="15.75" thickBot="1">
      <c r="A723" s="57"/>
      <c r="B723" s="114"/>
      <c r="AD723" s="1"/>
      <c r="AE723" s="116"/>
      <c r="AF723" s="116"/>
      <c r="AG723" s="116"/>
      <c r="AH723" s="1"/>
      <c r="AI723" s="1"/>
      <c r="AJ723" s="1"/>
      <c r="AK723" s="1"/>
      <c r="AL723" s="1"/>
      <c r="AM723" s="1"/>
      <c r="AN723" s="1"/>
      <c r="AO723" s="1"/>
      <c r="AP723" s="1"/>
      <c r="AQ723" s="1"/>
      <c r="AR723" s="1"/>
    </row>
    <row r="724" spans="1:44" ht="15.75" thickBot="1">
      <c r="A724" s="57"/>
      <c r="B724" s="114"/>
      <c r="AD724" s="1"/>
      <c r="AE724" s="116"/>
      <c r="AF724" s="116"/>
      <c r="AG724" s="116"/>
      <c r="AH724" s="1"/>
      <c r="AI724" s="1"/>
      <c r="AJ724" s="1"/>
      <c r="AK724" s="1"/>
      <c r="AL724" s="1"/>
      <c r="AM724" s="1"/>
      <c r="AN724" s="1"/>
      <c r="AO724" s="1"/>
      <c r="AP724" s="1"/>
      <c r="AQ724" s="1"/>
      <c r="AR724" s="1"/>
    </row>
    <row r="725" spans="1:44" ht="15.75" thickBot="1">
      <c r="A725" s="57"/>
      <c r="B725" s="114"/>
      <c r="AD725" s="1"/>
      <c r="AE725" s="116"/>
      <c r="AF725" s="116"/>
      <c r="AG725" s="116"/>
      <c r="AH725" s="1"/>
      <c r="AI725" s="1"/>
      <c r="AJ725" s="1"/>
      <c r="AK725" s="1"/>
      <c r="AL725" s="1"/>
      <c r="AM725" s="1"/>
      <c r="AN725" s="1"/>
      <c r="AO725" s="1"/>
      <c r="AP725" s="1"/>
      <c r="AQ725" s="1"/>
      <c r="AR725" s="1"/>
    </row>
    <row r="726" spans="1:44" ht="15.75" thickBot="1">
      <c r="A726" s="57"/>
      <c r="B726" s="114"/>
      <c r="AD726" s="1"/>
      <c r="AE726" s="116"/>
      <c r="AF726" s="116"/>
      <c r="AG726" s="116"/>
      <c r="AH726" s="1"/>
      <c r="AI726" s="1"/>
      <c r="AJ726" s="1"/>
      <c r="AK726" s="1"/>
      <c r="AL726" s="1"/>
      <c r="AM726" s="1"/>
      <c r="AN726" s="1"/>
      <c r="AO726" s="1"/>
      <c r="AP726" s="1"/>
      <c r="AQ726" s="1"/>
      <c r="AR726" s="1"/>
    </row>
    <row r="727" spans="1:44" ht="15.75" thickBot="1">
      <c r="A727" s="57"/>
      <c r="B727" s="114"/>
      <c r="AD727" s="1"/>
      <c r="AE727" s="116"/>
      <c r="AF727" s="116"/>
      <c r="AG727" s="116"/>
      <c r="AH727" s="1"/>
      <c r="AI727" s="1"/>
      <c r="AJ727" s="1"/>
      <c r="AK727" s="1"/>
      <c r="AL727" s="1"/>
      <c r="AM727" s="1"/>
      <c r="AN727" s="1"/>
      <c r="AO727" s="1"/>
      <c r="AP727" s="1"/>
      <c r="AQ727" s="1"/>
      <c r="AR727" s="1"/>
    </row>
    <row r="728" spans="1:44" ht="15.75" thickBot="1">
      <c r="A728" s="57"/>
      <c r="B728" s="114"/>
      <c r="AD728" s="1"/>
      <c r="AE728" s="116"/>
      <c r="AF728" s="116"/>
      <c r="AG728" s="116"/>
      <c r="AH728" s="1"/>
      <c r="AI728" s="1"/>
      <c r="AJ728" s="1"/>
      <c r="AK728" s="1"/>
      <c r="AL728" s="1"/>
      <c r="AM728" s="1"/>
      <c r="AN728" s="1"/>
      <c r="AO728" s="1"/>
      <c r="AP728" s="1"/>
      <c r="AQ728" s="1"/>
      <c r="AR728" s="1"/>
    </row>
    <row r="729" spans="1:44" ht="15.75" thickBot="1">
      <c r="A729" s="57"/>
      <c r="B729" s="114"/>
      <c r="AD729" s="1"/>
      <c r="AE729" s="116"/>
      <c r="AF729" s="116"/>
      <c r="AG729" s="116"/>
      <c r="AH729" s="1"/>
      <c r="AI729" s="1"/>
      <c r="AJ729" s="1"/>
      <c r="AK729" s="1"/>
      <c r="AL729" s="1"/>
      <c r="AM729" s="1"/>
      <c r="AN729" s="1"/>
      <c r="AO729" s="1"/>
      <c r="AP729" s="1"/>
      <c r="AQ729" s="1"/>
      <c r="AR729" s="1"/>
    </row>
    <row r="730" spans="1:44" ht="15.75" thickBot="1">
      <c r="A730" s="57"/>
      <c r="B730" s="114"/>
      <c r="AD730" s="1"/>
      <c r="AE730" s="116"/>
      <c r="AF730" s="116"/>
      <c r="AG730" s="116"/>
      <c r="AH730" s="1"/>
      <c r="AI730" s="1"/>
      <c r="AJ730" s="1"/>
      <c r="AK730" s="1"/>
      <c r="AL730" s="1"/>
      <c r="AM730" s="1"/>
      <c r="AN730" s="1"/>
      <c r="AO730" s="1"/>
      <c r="AP730" s="1"/>
      <c r="AQ730" s="1"/>
      <c r="AR730" s="1"/>
    </row>
    <row r="731" spans="1:44" ht="15.75" thickBot="1">
      <c r="A731" s="57"/>
      <c r="B731" s="114"/>
      <c r="AD731" s="1"/>
      <c r="AE731" s="116"/>
      <c r="AF731" s="116"/>
      <c r="AG731" s="116"/>
      <c r="AH731" s="1"/>
      <c r="AI731" s="1"/>
      <c r="AJ731" s="1"/>
      <c r="AK731" s="1"/>
      <c r="AL731" s="1"/>
      <c r="AM731" s="1"/>
      <c r="AN731" s="1"/>
      <c r="AO731" s="1"/>
      <c r="AP731" s="1"/>
      <c r="AQ731" s="1"/>
      <c r="AR731" s="1"/>
    </row>
    <row r="732" spans="1:44" ht="15.75" thickBot="1">
      <c r="A732" s="57"/>
      <c r="B732" s="114"/>
      <c r="AD732" s="1"/>
      <c r="AE732" s="116"/>
      <c r="AF732" s="116"/>
      <c r="AG732" s="116"/>
      <c r="AH732" s="1"/>
      <c r="AI732" s="1"/>
      <c r="AJ732" s="1"/>
      <c r="AK732" s="1"/>
      <c r="AL732" s="1"/>
      <c r="AM732" s="1"/>
      <c r="AN732" s="1"/>
      <c r="AO732" s="1"/>
      <c r="AP732" s="1"/>
      <c r="AQ732" s="1"/>
      <c r="AR732" s="1"/>
    </row>
    <row r="733" spans="1:44" ht="15.75" thickBot="1">
      <c r="A733" s="57"/>
      <c r="B733" s="114"/>
      <c r="AD733" s="1"/>
      <c r="AE733" s="116"/>
      <c r="AF733" s="116"/>
      <c r="AG733" s="116"/>
      <c r="AH733" s="1"/>
      <c r="AI733" s="1"/>
      <c r="AJ733" s="1"/>
      <c r="AK733" s="1"/>
      <c r="AL733" s="1"/>
      <c r="AM733" s="1"/>
      <c r="AN733" s="1"/>
      <c r="AO733" s="1"/>
      <c r="AP733" s="1"/>
      <c r="AQ733" s="1"/>
      <c r="AR733" s="1"/>
    </row>
    <row r="734" spans="1:44" ht="15.75" thickBot="1">
      <c r="A734" s="57"/>
      <c r="B734" s="114"/>
      <c r="AD734" s="1"/>
      <c r="AE734" s="116"/>
      <c r="AF734" s="116"/>
      <c r="AG734" s="116"/>
      <c r="AH734" s="1"/>
      <c r="AI734" s="1"/>
      <c r="AJ734" s="1"/>
      <c r="AK734" s="1"/>
      <c r="AL734" s="1"/>
      <c r="AM734" s="1"/>
      <c r="AN734" s="1"/>
      <c r="AO734" s="1"/>
      <c r="AP734" s="1"/>
      <c r="AQ734" s="1"/>
      <c r="AR734" s="1"/>
    </row>
    <row r="735" spans="1:44" ht="15.75" thickBot="1">
      <c r="A735" s="57"/>
      <c r="B735" s="114"/>
      <c r="AD735" s="1"/>
      <c r="AE735" s="116"/>
      <c r="AF735" s="116"/>
      <c r="AG735" s="116"/>
      <c r="AH735" s="1"/>
      <c r="AI735" s="1"/>
      <c r="AJ735" s="1"/>
      <c r="AK735" s="1"/>
      <c r="AL735" s="1"/>
      <c r="AM735" s="1"/>
      <c r="AN735" s="1"/>
      <c r="AO735" s="1"/>
      <c r="AP735" s="1"/>
      <c r="AQ735" s="1"/>
      <c r="AR735" s="1"/>
    </row>
    <row r="736" spans="1:44" ht="15.75" thickBot="1">
      <c r="A736" s="57"/>
      <c r="B736" s="114"/>
      <c r="AD736" s="1"/>
      <c r="AE736" s="116"/>
      <c r="AF736" s="116"/>
      <c r="AG736" s="116"/>
      <c r="AH736" s="1"/>
      <c r="AI736" s="1"/>
      <c r="AJ736" s="1"/>
      <c r="AK736" s="1"/>
      <c r="AL736" s="1"/>
      <c r="AM736" s="1"/>
      <c r="AN736" s="1"/>
      <c r="AO736" s="1"/>
      <c r="AP736" s="1"/>
      <c r="AQ736" s="1"/>
      <c r="AR736" s="1"/>
    </row>
    <row r="737" spans="1:44" ht="15.75" thickBot="1">
      <c r="A737" s="57"/>
      <c r="B737" s="114"/>
      <c r="AD737" s="1"/>
      <c r="AE737" s="116"/>
      <c r="AF737" s="116"/>
      <c r="AG737" s="116"/>
      <c r="AH737" s="1"/>
      <c r="AI737" s="1"/>
      <c r="AJ737" s="1"/>
      <c r="AK737" s="1"/>
      <c r="AL737" s="1"/>
      <c r="AM737" s="1"/>
      <c r="AN737" s="1"/>
      <c r="AO737" s="1"/>
      <c r="AP737" s="1"/>
      <c r="AQ737" s="1"/>
      <c r="AR737" s="1"/>
    </row>
    <row r="738" spans="1:44" ht="15.75" thickBot="1">
      <c r="A738" s="57"/>
      <c r="B738" s="114"/>
      <c r="AD738" s="1"/>
      <c r="AE738" s="116"/>
      <c r="AF738" s="116"/>
      <c r="AG738" s="116"/>
      <c r="AH738" s="1"/>
      <c r="AI738" s="1"/>
      <c r="AJ738" s="1"/>
      <c r="AK738" s="1"/>
      <c r="AL738" s="1"/>
      <c r="AM738" s="1"/>
      <c r="AN738" s="1"/>
      <c r="AO738" s="1"/>
      <c r="AP738" s="1"/>
      <c r="AQ738" s="1"/>
      <c r="AR738" s="1"/>
    </row>
    <row r="739" spans="1:44" ht="15.75" thickBot="1">
      <c r="A739" s="57"/>
      <c r="B739" s="114"/>
      <c r="AD739" s="1"/>
      <c r="AE739" s="116"/>
      <c r="AF739" s="116"/>
      <c r="AG739" s="116"/>
      <c r="AH739" s="1"/>
      <c r="AI739" s="1"/>
      <c r="AJ739" s="1"/>
      <c r="AK739" s="1"/>
      <c r="AL739" s="1"/>
      <c r="AM739" s="1"/>
      <c r="AN739" s="1"/>
      <c r="AO739" s="1"/>
      <c r="AP739" s="1"/>
      <c r="AQ739" s="1"/>
      <c r="AR739" s="1"/>
    </row>
    <row r="740" spans="1:44" ht="15.75" thickBot="1">
      <c r="A740" s="57"/>
      <c r="B740" s="114"/>
      <c r="AD740" s="1"/>
      <c r="AE740" s="116"/>
      <c r="AF740" s="116"/>
      <c r="AG740" s="116"/>
      <c r="AH740" s="1"/>
      <c r="AI740" s="1"/>
      <c r="AJ740" s="1"/>
      <c r="AK740" s="1"/>
      <c r="AL740" s="1"/>
      <c r="AM740" s="1"/>
      <c r="AN740" s="1"/>
      <c r="AO740" s="1"/>
      <c r="AP740" s="1"/>
      <c r="AQ740" s="1"/>
      <c r="AR740" s="1"/>
    </row>
    <row r="741" spans="1:44" ht="15.75" thickBot="1">
      <c r="A741" s="57"/>
      <c r="B741" s="114"/>
      <c r="AD741" s="1"/>
      <c r="AE741" s="116"/>
      <c r="AF741" s="116"/>
      <c r="AG741" s="116"/>
      <c r="AH741" s="1"/>
      <c r="AI741" s="1"/>
      <c r="AJ741" s="1"/>
      <c r="AK741" s="1"/>
      <c r="AL741" s="1"/>
      <c r="AM741" s="1"/>
      <c r="AN741" s="1"/>
      <c r="AO741" s="1"/>
      <c r="AP741" s="1"/>
      <c r="AQ741" s="1"/>
      <c r="AR741" s="1"/>
    </row>
    <row r="742" spans="1:44" ht="15.75" thickBot="1">
      <c r="A742" s="57"/>
      <c r="B742" s="114"/>
      <c r="AD742" s="1"/>
      <c r="AE742" s="116"/>
      <c r="AF742" s="116"/>
      <c r="AG742" s="116"/>
      <c r="AH742" s="1"/>
      <c r="AI742" s="1"/>
      <c r="AJ742" s="1"/>
      <c r="AK742" s="1"/>
      <c r="AL742" s="1"/>
      <c r="AM742" s="1"/>
      <c r="AN742" s="1"/>
      <c r="AO742" s="1"/>
      <c r="AP742" s="1"/>
      <c r="AQ742" s="1"/>
      <c r="AR742" s="1"/>
    </row>
    <row r="743" spans="1:44" ht="15.75" thickBot="1">
      <c r="A743" s="57"/>
      <c r="B743" s="114"/>
      <c r="AD743" s="1"/>
      <c r="AE743" s="116"/>
      <c r="AF743" s="116"/>
      <c r="AG743" s="116"/>
      <c r="AH743" s="1"/>
      <c r="AI743" s="1"/>
      <c r="AJ743" s="1"/>
      <c r="AK743" s="1"/>
      <c r="AL743" s="1"/>
      <c r="AM743" s="1"/>
      <c r="AN743" s="1"/>
      <c r="AO743" s="1"/>
      <c r="AP743" s="1"/>
      <c r="AQ743" s="1"/>
      <c r="AR743" s="1"/>
    </row>
    <row r="744" spans="1:44" ht="15.75" thickBot="1">
      <c r="A744" s="57"/>
      <c r="B744" s="114"/>
      <c r="AD744" s="1"/>
      <c r="AE744" s="116"/>
      <c r="AF744" s="116"/>
      <c r="AG744" s="116"/>
      <c r="AH744" s="1"/>
      <c r="AI744" s="1"/>
      <c r="AJ744" s="1"/>
      <c r="AK744" s="1"/>
      <c r="AL744" s="1"/>
      <c r="AM744" s="1"/>
      <c r="AN744" s="1"/>
      <c r="AO744" s="1"/>
      <c r="AP744" s="1"/>
      <c r="AQ744" s="1"/>
      <c r="AR744" s="1"/>
    </row>
    <row r="745" spans="1:44" ht="15.75" thickBot="1">
      <c r="A745" s="57"/>
      <c r="B745" s="114"/>
      <c r="AD745" s="1"/>
      <c r="AE745" s="116"/>
      <c r="AF745" s="116"/>
      <c r="AG745" s="116"/>
      <c r="AH745" s="1"/>
      <c r="AI745" s="1"/>
      <c r="AJ745" s="1"/>
      <c r="AK745" s="1"/>
      <c r="AL745" s="1"/>
      <c r="AM745" s="1"/>
      <c r="AN745" s="1"/>
      <c r="AO745" s="1"/>
      <c r="AP745" s="1"/>
      <c r="AQ745" s="1"/>
      <c r="AR745" s="1"/>
    </row>
    <row r="746" spans="1:44" ht="15.75" thickBot="1">
      <c r="A746" s="57"/>
      <c r="B746" s="114"/>
      <c r="AD746" s="1"/>
      <c r="AE746" s="116"/>
      <c r="AF746" s="116"/>
      <c r="AG746" s="116"/>
      <c r="AH746" s="1"/>
      <c r="AI746" s="1"/>
      <c r="AJ746" s="1"/>
      <c r="AK746" s="1"/>
      <c r="AL746" s="1"/>
      <c r="AM746" s="1"/>
      <c r="AN746" s="1"/>
      <c r="AO746" s="1"/>
      <c r="AP746" s="1"/>
      <c r="AQ746" s="1"/>
      <c r="AR746" s="1"/>
    </row>
    <row r="747" spans="1:44" ht="15.75" thickBot="1">
      <c r="A747" s="57"/>
      <c r="B747" s="114"/>
      <c r="AD747" s="1"/>
      <c r="AE747" s="116"/>
      <c r="AF747" s="116"/>
      <c r="AG747" s="116"/>
      <c r="AH747" s="1"/>
      <c r="AI747" s="1"/>
      <c r="AJ747" s="1"/>
      <c r="AK747" s="1"/>
      <c r="AL747" s="1"/>
      <c r="AM747" s="1"/>
      <c r="AN747" s="1"/>
      <c r="AO747" s="1"/>
      <c r="AP747" s="1"/>
      <c r="AQ747" s="1"/>
      <c r="AR747" s="1"/>
    </row>
    <row r="748" spans="1:44" ht="15.75" thickBot="1">
      <c r="A748" s="57"/>
      <c r="B748" s="114"/>
      <c r="AD748" s="1"/>
      <c r="AE748" s="116"/>
      <c r="AF748" s="116"/>
      <c r="AG748" s="116"/>
      <c r="AH748" s="1"/>
      <c r="AI748" s="1"/>
      <c r="AJ748" s="1"/>
      <c r="AK748" s="1"/>
      <c r="AL748" s="1"/>
      <c r="AM748" s="1"/>
      <c r="AN748" s="1"/>
      <c r="AO748" s="1"/>
      <c r="AP748" s="1"/>
      <c r="AQ748" s="1"/>
      <c r="AR748" s="1"/>
    </row>
    <row r="749" spans="1:44" ht="15.75" thickBot="1">
      <c r="A749" s="57"/>
      <c r="B749" s="114"/>
      <c r="AD749" s="1"/>
      <c r="AE749" s="116"/>
      <c r="AF749" s="116"/>
      <c r="AG749" s="116"/>
      <c r="AH749" s="1"/>
      <c r="AI749" s="1"/>
      <c r="AJ749" s="1"/>
      <c r="AK749" s="1"/>
      <c r="AL749" s="1"/>
      <c r="AM749" s="1"/>
      <c r="AN749" s="1"/>
      <c r="AO749" s="1"/>
      <c r="AP749" s="1"/>
      <c r="AQ749" s="1"/>
      <c r="AR749" s="1"/>
    </row>
    <row r="750" spans="1:44" ht="15.75" thickBot="1">
      <c r="A750" s="57"/>
      <c r="B750" s="114"/>
      <c r="AD750" s="1"/>
      <c r="AE750" s="116"/>
      <c r="AF750" s="116"/>
      <c r="AG750" s="116"/>
      <c r="AH750" s="1"/>
      <c r="AI750" s="1"/>
      <c r="AJ750" s="1"/>
      <c r="AK750" s="1"/>
      <c r="AL750" s="1"/>
      <c r="AM750" s="1"/>
      <c r="AN750" s="1"/>
      <c r="AO750" s="1"/>
      <c r="AP750" s="1"/>
      <c r="AQ750" s="1"/>
      <c r="AR750" s="1"/>
    </row>
    <row r="751" spans="1:44" ht="15.75" thickBot="1">
      <c r="A751" s="57"/>
      <c r="B751" s="114"/>
      <c r="AD751" s="1"/>
      <c r="AE751" s="116"/>
      <c r="AF751" s="116"/>
      <c r="AG751" s="116"/>
      <c r="AH751" s="1"/>
      <c r="AI751" s="1"/>
      <c r="AJ751" s="1"/>
      <c r="AK751" s="1"/>
      <c r="AL751" s="1"/>
      <c r="AM751" s="1"/>
      <c r="AN751" s="1"/>
      <c r="AO751" s="1"/>
      <c r="AP751" s="1"/>
      <c r="AQ751" s="1"/>
      <c r="AR751" s="1"/>
    </row>
    <row r="752" spans="1:44" ht="15.75" thickBot="1">
      <c r="A752" s="57"/>
      <c r="B752" s="114"/>
      <c r="AD752" s="1"/>
      <c r="AE752" s="116"/>
      <c r="AF752" s="116"/>
      <c r="AG752" s="116"/>
      <c r="AH752" s="1"/>
      <c r="AI752" s="1"/>
      <c r="AJ752" s="1"/>
      <c r="AK752" s="1"/>
      <c r="AL752" s="1"/>
      <c r="AM752" s="1"/>
      <c r="AN752" s="1"/>
      <c r="AO752" s="1"/>
      <c r="AP752" s="1"/>
      <c r="AQ752" s="1"/>
      <c r="AR752" s="1"/>
    </row>
    <row r="753" spans="1:44" ht="15.75" thickBot="1">
      <c r="A753" s="57"/>
      <c r="B753" s="114"/>
      <c r="AD753" s="1"/>
      <c r="AE753" s="116"/>
      <c r="AF753" s="116"/>
      <c r="AG753" s="116"/>
      <c r="AH753" s="1"/>
      <c r="AI753" s="1"/>
      <c r="AJ753" s="1"/>
      <c r="AK753" s="1"/>
      <c r="AL753" s="1"/>
      <c r="AM753" s="1"/>
      <c r="AN753" s="1"/>
      <c r="AO753" s="1"/>
      <c r="AP753" s="1"/>
      <c r="AQ753" s="1"/>
      <c r="AR753" s="1"/>
    </row>
    <row r="754" spans="1:44" ht="15.75" thickBot="1">
      <c r="A754" s="57"/>
      <c r="B754" s="114"/>
      <c r="AD754" s="1"/>
      <c r="AE754" s="116"/>
      <c r="AF754" s="116"/>
      <c r="AG754" s="116"/>
      <c r="AH754" s="1"/>
      <c r="AI754" s="1"/>
      <c r="AJ754" s="1"/>
      <c r="AK754" s="1"/>
      <c r="AL754" s="1"/>
      <c r="AM754" s="1"/>
      <c r="AN754" s="1"/>
      <c r="AO754" s="1"/>
      <c r="AP754" s="1"/>
      <c r="AQ754" s="1"/>
      <c r="AR754" s="1"/>
    </row>
    <row r="755" spans="1:44" ht="15.75" thickBot="1">
      <c r="A755" s="57"/>
      <c r="B755" s="114"/>
      <c r="AD755" s="1"/>
      <c r="AE755" s="116"/>
      <c r="AF755" s="116"/>
      <c r="AG755" s="116"/>
      <c r="AH755" s="1"/>
      <c r="AI755" s="1"/>
      <c r="AJ755" s="1"/>
      <c r="AK755" s="1"/>
      <c r="AL755" s="1"/>
      <c r="AM755" s="1"/>
      <c r="AN755" s="1"/>
      <c r="AO755" s="1"/>
      <c r="AP755" s="1"/>
      <c r="AQ755" s="1"/>
      <c r="AR755" s="1"/>
    </row>
    <row r="756" spans="1:44" ht="15.75" thickBot="1">
      <c r="A756" s="57"/>
      <c r="B756" s="114"/>
      <c r="AD756" s="1"/>
      <c r="AE756" s="116"/>
      <c r="AF756" s="116"/>
      <c r="AG756" s="116"/>
      <c r="AH756" s="1"/>
      <c r="AI756" s="1"/>
      <c r="AJ756" s="1"/>
      <c r="AK756" s="1"/>
      <c r="AL756" s="1"/>
      <c r="AM756" s="1"/>
      <c r="AN756" s="1"/>
      <c r="AO756" s="1"/>
      <c r="AP756" s="1"/>
      <c r="AQ756" s="1"/>
      <c r="AR756" s="1"/>
    </row>
    <row r="757" spans="1:44" ht="15.75" thickBot="1">
      <c r="A757" s="57"/>
      <c r="B757" s="114"/>
      <c r="AD757" s="1"/>
      <c r="AE757" s="116"/>
      <c r="AF757" s="116"/>
      <c r="AG757" s="116"/>
      <c r="AH757" s="1"/>
      <c r="AI757" s="1"/>
      <c r="AJ757" s="1"/>
      <c r="AK757" s="1"/>
      <c r="AL757" s="1"/>
      <c r="AM757" s="1"/>
      <c r="AN757" s="1"/>
      <c r="AO757" s="1"/>
      <c r="AP757" s="1"/>
      <c r="AQ757" s="1"/>
      <c r="AR757" s="1"/>
    </row>
    <row r="758" spans="1:44" ht="15.75" thickBot="1">
      <c r="A758" s="57"/>
      <c r="B758" s="114"/>
      <c r="AD758" s="1"/>
      <c r="AE758" s="116"/>
      <c r="AF758" s="116"/>
      <c r="AG758" s="116"/>
      <c r="AH758" s="1"/>
      <c r="AI758" s="1"/>
      <c r="AJ758" s="1"/>
      <c r="AK758" s="1"/>
      <c r="AL758" s="1"/>
      <c r="AM758" s="1"/>
      <c r="AN758" s="1"/>
      <c r="AO758" s="1"/>
      <c r="AP758" s="1"/>
      <c r="AQ758" s="1"/>
      <c r="AR758" s="1"/>
    </row>
    <row r="759" spans="1:44" ht="15.75" thickBot="1">
      <c r="A759" s="57"/>
      <c r="B759" s="114"/>
      <c r="AD759" s="1"/>
      <c r="AE759" s="116"/>
      <c r="AF759" s="116"/>
      <c r="AG759" s="116"/>
      <c r="AH759" s="1"/>
      <c r="AI759" s="1"/>
      <c r="AJ759" s="1"/>
      <c r="AK759" s="1"/>
      <c r="AL759" s="1"/>
      <c r="AM759" s="1"/>
      <c r="AN759" s="1"/>
      <c r="AO759" s="1"/>
      <c r="AP759" s="1"/>
      <c r="AQ759" s="1"/>
      <c r="AR759" s="1"/>
    </row>
    <row r="760" spans="1:44" ht="15.75" thickBot="1">
      <c r="A760" s="57"/>
      <c r="B760" s="114"/>
      <c r="AD760" s="1"/>
      <c r="AE760" s="116"/>
      <c r="AF760" s="116"/>
      <c r="AG760" s="116"/>
      <c r="AH760" s="1"/>
      <c r="AI760" s="1"/>
      <c r="AJ760" s="1"/>
      <c r="AK760" s="1"/>
      <c r="AL760" s="1"/>
      <c r="AM760" s="1"/>
      <c r="AN760" s="1"/>
      <c r="AO760" s="1"/>
      <c r="AP760" s="1"/>
      <c r="AQ760" s="1"/>
      <c r="AR760" s="1"/>
    </row>
    <row r="761" spans="1:44" ht="15.75" thickBot="1">
      <c r="A761" s="57"/>
      <c r="B761" s="114"/>
      <c r="AD761" s="1"/>
      <c r="AE761" s="116"/>
      <c r="AF761" s="116"/>
      <c r="AG761" s="116"/>
      <c r="AH761" s="1"/>
      <c r="AI761" s="1"/>
      <c r="AJ761" s="1"/>
      <c r="AK761" s="1"/>
      <c r="AL761" s="1"/>
      <c r="AM761" s="1"/>
      <c r="AN761" s="1"/>
      <c r="AO761" s="1"/>
      <c r="AP761" s="1"/>
      <c r="AQ761" s="1"/>
      <c r="AR761" s="1"/>
    </row>
    <row r="762" spans="1:44" ht="15.75" thickBot="1">
      <c r="A762" s="57"/>
      <c r="B762" s="114"/>
      <c r="AD762" s="1"/>
      <c r="AE762" s="116"/>
      <c r="AF762" s="116"/>
      <c r="AG762" s="116"/>
      <c r="AH762" s="1"/>
      <c r="AI762" s="1"/>
      <c r="AJ762" s="1"/>
      <c r="AK762" s="1"/>
      <c r="AL762" s="1"/>
      <c r="AM762" s="1"/>
      <c r="AN762" s="1"/>
      <c r="AO762" s="1"/>
      <c r="AP762" s="1"/>
      <c r="AQ762" s="1"/>
      <c r="AR762" s="1"/>
    </row>
    <row r="763" spans="1:44" ht="15.75" thickBot="1">
      <c r="A763" s="57"/>
      <c r="B763" s="114"/>
      <c r="AD763" s="1"/>
      <c r="AE763" s="116"/>
      <c r="AF763" s="116"/>
      <c r="AG763" s="116"/>
      <c r="AH763" s="1"/>
      <c r="AI763" s="1"/>
      <c r="AJ763" s="1"/>
      <c r="AK763" s="1"/>
      <c r="AL763" s="1"/>
      <c r="AM763" s="1"/>
      <c r="AN763" s="1"/>
      <c r="AO763" s="1"/>
      <c r="AP763" s="1"/>
      <c r="AQ763" s="1"/>
      <c r="AR763" s="1"/>
    </row>
    <row r="764" spans="1:44" ht="15.75" thickBot="1">
      <c r="A764" s="57"/>
      <c r="B764" s="114"/>
      <c r="AD764" s="1"/>
      <c r="AE764" s="116"/>
      <c r="AF764" s="116"/>
      <c r="AG764" s="116"/>
      <c r="AH764" s="1"/>
      <c r="AI764" s="1"/>
      <c r="AJ764" s="1"/>
      <c r="AK764" s="1"/>
      <c r="AL764" s="1"/>
      <c r="AM764" s="1"/>
      <c r="AN764" s="1"/>
      <c r="AO764" s="1"/>
      <c r="AP764" s="1"/>
      <c r="AQ764" s="1"/>
      <c r="AR764" s="1"/>
    </row>
    <row r="765" spans="1:44" ht="15.75" thickBot="1">
      <c r="A765" s="57"/>
      <c r="B765" s="114"/>
      <c r="AD765" s="1"/>
      <c r="AE765" s="116"/>
      <c r="AF765" s="116"/>
      <c r="AG765" s="116"/>
      <c r="AH765" s="1"/>
      <c r="AI765" s="1"/>
      <c r="AJ765" s="1"/>
      <c r="AK765" s="1"/>
      <c r="AL765" s="1"/>
      <c r="AM765" s="1"/>
      <c r="AN765" s="1"/>
      <c r="AO765" s="1"/>
      <c r="AP765" s="1"/>
      <c r="AQ765" s="1"/>
      <c r="AR765" s="1"/>
    </row>
    <row r="766" spans="1:44" ht="15.75" thickBot="1">
      <c r="A766" s="57"/>
      <c r="B766" s="114"/>
      <c r="AD766" s="1"/>
      <c r="AE766" s="116"/>
      <c r="AF766" s="116"/>
      <c r="AG766" s="116"/>
      <c r="AH766" s="1"/>
      <c r="AI766" s="1"/>
      <c r="AJ766" s="1"/>
      <c r="AK766" s="1"/>
      <c r="AL766" s="1"/>
      <c r="AM766" s="1"/>
      <c r="AN766" s="1"/>
      <c r="AO766" s="1"/>
      <c r="AP766" s="1"/>
      <c r="AQ766" s="1"/>
      <c r="AR766" s="1"/>
    </row>
    <row r="767" spans="1:44" ht="15.75" thickBot="1">
      <c r="A767" s="57"/>
      <c r="B767" s="114"/>
      <c r="AD767" s="1"/>
      <c r="AE767" s="116"/>
      <c r="AF767" s="116"/>
      <c r="AG767" s="116"/>
      <c r="AH767" s="1"/>
      <c r="AI767" s="1"/>
      <c r="AJ767" s="1"/>
      <c r="AK767" s="1"/>
      <c r="AL767" s="1"/>
      <c r="AM767" s="1"/>
      <c r="AN767" s="1"/>
      <c r="AO767" s="1"/>
      <c r="AP767" s="1"/>
      <c r="AQ767" s="1"/>
      <c r="AR767" s="1"/>
    </row>
    <row r="768" spans="1:44" ht="15.75" thickBot="1">
      <c r="A768" s="57"/>
      <c r="B768" s="114"/>
      <c r="AD768" s="1"/>
      <c r="AE768" s="116"/>
      <c r="AF768" s="116"/>
      <c r="AG768" s="116"/>
      <c r="AH768" s="1"/>
      <c r="AI768" s="1"/>
      <c r="AJ768" s="1"/>
      <c r="AK768" s="1"/>
      <c r="AL768" s="1"/>
      <c r="AM768" s="1"/>
      <c r="AN768" s="1"/>
      <c r="AO768" s="1"/>
      <c r="AP768" s="1"/>
      <c r="AQ768" s="1"/>
      <c r="AR768" s="1"/>
    </row>
    <row r="769" spans="1:44" ht="15.75" thickBot="1">
      <c r="A769" s="57"/>
      <c r="B769" s="114"/>
      <c r="AD769" s="1"/>
      <c r="AE769" s="116"/>
      <c r="AF769" s="116"/>
      <c r="AG769" s="116"/>
      <c r="AH769" s="1"/>
      <c r="AI769" s="1"/>
      <c r="AJ769" s="1"/>
      <c r="AK769" s="1"/>
      <c r="AL769" s="1"/>
      <c r="AM769" s="1"/>
      <c r="AN769" s="1"/>
      <c r="AO769" s="1"/>
      <c r="AP769" s="1"/>
      <c r="AQ769" s="1"/>
      <c r="AR769" s="1"/>
    </row>
    <row r="770" spans="1:44" ht="15.75" thickBot="1">
      <c r="A770" s="57"/>
      <c r="B770" s="114"/>
      <c r="AD770" s="1"/>
      <c r="AE770" s="116"/>
      <c r="AF770" s="116"/>
      <c r="AG770" s="116"/>
      <c r="AH770" s="1"/>
      <c r="AI770" s="1"/>
      <c r="AJ770" s="1"/>
      <c r="AK770" s="1"/>
      <c r="AL770" s="1"/>
      <c r="AM770" s="1"/>
      <c r="AN770" s="1"/>
      <c r="AO770" s="1"/>
      <c r="AP770" s="1"/>
      <c r="AQ770" s="1"/>
      <c r="AR770" s="1"/>
    </row>
    <row r="771" spans="1:44" ht="15.75" thickBot="1">
      <c r="A771" s="57"/>
      <c r="B771" s="114"/>
      <c r="AD771" s="1"/>
      <c r="AE771" s="116"/>
      <c r="AF771" s="116"/>
      <c r="AG771" s="116"/>
      <c r="AH771" s="1"/>
      <c r="AI771" s="1"/>
      <c r="AJ771" s="1"/>
      <c r="AK771" s="1"/>
      <c r="AL771" s="1"/>
      <c r="AM771" s="1"/>
      <c r="AN771" s="1"/>
      <c r="AO771" s="1"/>
      <c r="AP771" s="1"/>
      <c r="AQ771" s="1"/>
      <c r="AR771" s="1"/>
    </row>
    <row r="772" spans="1:44" ht="15.75" thickBot="1">
      <c r="A772" s="57"/>
      <c r="B772" s="114"/>
      <c r="AD772" s="1"/>
      <c r="AE772" s="116"/>
      <c r="AF772" s="116"/>
      <c r="AG772" s="116"/>
      <c r="AH772" s="1"/>
      <c r="AI772" s="1"/>
      <c r="AJ772" s="1"/>
      <c r="AK772" s="1"/>
      <c r="AL772" s="1"/>
      <c r="AM772" s="1"/>
      <c r="AN772" s="1"/>
      <c r="AO772" s="1"/>
      <c r="AP772" s="1"/>
      <c r="AQ772" s="1"/>
      <c r="AR772" s="1"/>
    </row>
    <row r="773" spans="1:44" ht="15.75" thickBot="1">
      <c r="A773" s="57"/>
      <c r="B773" s="114"/>
      <c r="AD773" s="1"/>
      <c r="AE773" s="116"/>
      <c r="AF773" s="116"/>
      <c r="AG773" s="116"/>
      <c r="AH773" s="1"/>
      <c r="AI773" s="1"/>
      <c r="AJ773" s="1"/>
      <c r="AK773" s="1"/>
      <c r="AL773" s="1"/>
      <c r="AM773" s="1"/>
      <c r="AN773" s="1"/>
      <c r="AO773" s="1"/>
      <c r="AP773" s="1"/>
      <c r="AQ773" s="1"/>
      <c r="AR773" s="1"/>
    </row>
    <row r="774" spans="1:44" ht="15.75" thickBot="1">
      <c r="A774" s="57"/>
      <c r="B774" s="114"/>
      <c r="AD774" s="1"/>
      <c r="AE774" s="116"/>
      <c r="AF774" s="116"/>
      <c r="AG774" s="116"/>
      <c r="AH774" s="1"/>
      <c r="AI774" s="1"/>
      <c r="AJ774" s="1"/>
      <c r="AK774" s="1"/>
      <c r="AL774" s="1"/>
      <c r="AM774" s="1"/>
      <c r="AN774" s="1"/>
      <c r="AO774" s="1"/>
      <c r="AP774" s="1"/>
      <c r="AQ774" s="1"/>
      <c r="AR774" s="1"/>
    </row>
    <row r="775" spans="1:44" ht="15.75" thickBot="1">
      <c r="A775" s="57"/>
      <c r="B775" s="114"/>
      <c r="AD775" s="1"/>
      <c r="AE775" s="116"/>
      <c r="AF775" s="116"/>
      <c r="AG775" s="116"/>
      <c r="AH775" s="1"/>
      <c r="AI775" s="1"/>
      <c r="AJ775" s="1"/>
      <c r="AK775" s="1"/>
      <c r="AL775" s="1"/>
      <c r="AM775" s="1"/>
      <c r="AN775" s="1"/>
      <c r="AO775" s="1"/>
      <c r="AP775" s="1"/>
      <c r="AQ775" s="1"/>
      <c r="AR775" s="1"/>
    </row>
    <row r="776" spans="1:44" ht="15.75" thickBot="1">
      <c r="A776" s="57"/>
      <c r="B776" s="114"/>
      <c r="AD776" s="1"/>
      <c r="AE776" s="116"/>
      <c r="AF776" s="116"/>
      <c r="AG776" s="116"/>
      <c r="AH776" s="1"/>
      <c r="AI776" s="1"/>
      <c r="AJ776" s="1"/>
      <c r="AK776" s="1"/>
      <c r="AL776" s="1"/>
      <c r="AM776" s="1"/>
      <c r="AN776" s="1"/>
      <c r="AO776" s="1"/>
      <c r="AP776" s="1"/>
      <c r="AQ776" s="1"/>
      <c r="AR776" s="1"/>
    </row>
    <row r="777" spans="1:44" ht="15.75" thickBot="1">
      <c r="A777" s="57"/>
      <c r="B777" s="114"/>
      <c r="AD777" s="1"/>
      <c r="AE777" s="116"/>
      <c r="AF777" s="116"/>
      <c r="AG777" s="116"/>
      <c r="AH777" s="1"/>
      <c r="AI777" s="1"/>
      <c r="AJ777" s="1"/>
      <c r="AK777" s="1"/>
      <c r="AL777" s="1"/>
      <c r="AM777" s="1"/>
      <c r="AN777" s="1"/>
      <c r="AO777" s="1"/>
      <c r="AP777" s="1"/>
      <c r="AQ777" s="1"/>
      <c r="AR777" s="1"/>
    </row>
    <row r="778" spans="1:44" ht="15.75" thickBot="1">
      <c r="A778" s="57"/>
      <c r="B778" s="114"/>
      <c r="AD778" s="1"/>
      <c r="AE778" s="116"/>
      <c r="AF778" s="116"/>
      <c r="AG778" s="116"/>
      <c r="AH778" s="1"/>
      <c r="AI778" s="1"/>
      <c r="AJ778" s="1"/>
      <c r="AK778" s="1"/>
      <c r="AL778" s="1"/>
      <c r="AM778" s="1"/>
      <c r="AN778" s="1"/>
      <c r="AO778" s="1"/>
      <c r="AP778" s="1"/>
      <c r="AQ778" s="1"/>
      <c r="AR778" s="1"/>
    </row>
    <row r="779" spans="1:44" ht="15.75" thickBot="1">
      <c r="A779" s="57"/>
      <c r="B779" s="114"/>
      <c r="AD779" s="1"/>
      <c r="AE779" s="116"/>
      <c r="AF779" s="116"/>
      <c r="AG779" s="116"/>
      <c r="AH779" s="1"/>
      <c r="AI779" s="1"/>
      <c r="AJ779" s="1"/>
      <c r="AK779" s="1"/>
      <c r="AL779" s="1"/>
      <c r="AM779" s="1"/>
      <c r="AN779" s="1"/>
      <c r="AO779" s="1"/>
      <c r="AP779" s="1"/>
      <c r="AQ779" s="1"/>
      <c r="AR779" s="1"/>
    </row>
    <row r="780" spans="1:44" ht="15.75" thickBot="1">
      <c r="A780" s="57"/>
      <c r="B780" s="114"/>
      <c r="AD780" s="1"/>
      <c r="AE780" s="116"/>
      <c r="AF780" s="116"/>
      <c r="AG780" s="116"/>
      <c r="AH780" s="1"/>
      <c r="AI780" s="1"/>
      <c r="AJ780" s="1"/>
      <c r="AK780" s="1"/>
      <c r="AL780" s="1"/>
      <c r="AM780" s="1"/>
      <c r="AN780" s="1"/>
      <c r="AO780" s="1"/>
      <c r="AP780" s="1"/>
      <c r="AQ780" s="1"/>
      <c r="AR780" s="1"/>
    </row>
    <row r="781" spans="1:44" ht="15.75" thickBot="1">
      <c r="A781" s="57"/>
      <c r="B781" s="114"/>
      <c r="AD781" s="1"/>
      <c r="AE781" s="116"/>
      <c r="AF781" s="116"/>
      <c r="AG781" s="116"/>
      <c r="AH781" s="1"/>
      <c r="AI781" s="1"/>
      <c r="AJ781" s="1"/>
      <c r="AK781" s="1"/>
      <c r="AL781" s="1"/>
      <c r="AM781" s="1"/>
      <c r="AN781" s="1"/>
      <c r="AO781" s="1"/>
      <c r="AP781" s="1"/>
      <c r="AQ781" s="1"/>
      <c r="AR781" s="1"/>
    </row>
    <row r="782" spans="1:44" ht="15.75" thickBot="1">
      <c r="A782" s="57"/>
      <c r="B782" s="114"/>
      <c r="AD782" s="1"/>
      <c r="AE782" s="116"/>
      <c r="AF782" s="116"/>
      <c r="AG782" s="116"/>
      <c r="AH782" s="1"/>
      <c r="AI782" s="1"/>
      <c r="AJ782" s="1"/>
      <c r="AK782" s="1"/>
      <c r="AL782" s="1"/>
      <c r="AM782" s="1"/>
      <c r="AN782" s="1"/>
      <c r="AO782" s="1"/>
      <c r="AP782" s="1"/>
      <c r="AQ782" s="1"/>
      <c r="AR782" s="1"/>
    </row>
    <row r="783" spans="1:44" ht="15.75" thickBot="1">
      <c r="A783" s="57"/>
      <c r="B783" s="114"/>
      <c r="AD783" s="1"/>
      <c r="AE783" s="116"/>
      <c r="AF783" s="116"/>
      <c r="AG783" s="116"/>
      <c r="AH783" s="1"/>
      <c r="AI783" s="1"/>
      <c r="AJ783" s="1"/>
      <c r="AK783" s="1"/>
      <c r="AL783" s="1"/>
      <c r="AM783" s="1"/>
      <c r="AN783" s="1"/>
      <c r="AO783" s="1"/>
      <c r="AP783" s="1"/>
      <c r="AQ783" s="1"/>
      <c r="AR783" s="1"/>
    </row>
    <row r="784" spans="1:44" ht="15.75" thickBot="1">
      <c r="A784" s="57"/>
      <c r="B784" s="114"/>
      <c r="AD784" s="1"/>
      <c r="AE784" s="116"/>
      <c r="AF784" s="116"/>
      <c r="AG784" s="116"/>
      <c r="AH784" s="1"/>
      <c r="AI784" s="1"/>
      <c r="AJ784" s="1"/>
      <c r="AK784" s="1"/>
      <c r="AL784" s="1"/>
      <c r="AM784" s="1"/>
      <c r="AN784" s="1"/>
      <c r="AO784" s="1"/>
      <c r="AP784" s="1"/>
      <c r="AQ784" s="1"/>
      <c r="AR784" s="1"/>
    </row>
    <row r="785" spans="1:44" ht="15.75" thickBot="1">
      <c r="A785" s="57"/>
      <c r="B785" s="114"/>
      <c r="AD785" s="1"/>
      <c r="AE785" s="116"/>
      <c r="AF785" s="116"/>
      <c r="AG785" s="116"/>
      <c r="AH785" s="1"/>
      <c r="AI785" s="1"/>
      <c r="AJ785" s="1"/>
      <c r="AK785" s="1"/>
      <c r="AL785" s="1"/>
      <c r="AM785" s="1"/>
      <c r="AN785" s="1"/>
      <c r="AO785" s="1"/>
      <c r="AP785" s="1"/>
      <c r="AQ785" s="1"/>
      <c r="AR785" s="1"/>
    </row>
    <row r="786" spans="1:44" ht="15.75" thickBot="1">
      <c r="A786" s="57"/>
      <c r="B786" s="114"/>
      <c r="AD786" s="1"/>
      <c r="AE786" s="116"/>
      <c r="AF786" s="116"/>
      <c r="AG786" s="116"/>
      <c r="AH786" s="1"/>
      <c r="AI786" s="1"/>
      <c r="AJ786" s="1"/>
      <c r="AK786" s="1"/>
      <c r="AL786" s="1"/>
      <c r="AM786" s="1"/>
      <c r="AN786" s="1"/>
      <c r="AO786" s="1"/>
      <c r="AP786" s="1"/>
      <c r="AQ786" s="1"/>
      <c r="AR786" s="1"/>
    </row>
    <row r="787" spans="1:44" ht="15.75" thickBot="1">
      <c r="A787" s="57"/>
      <c r="B787" s="114"/>
      <c r="AD787" s="1"/>
      <c r="AE787" s="116"/>
      <c r="AF787" s="116"/>
      <c r="AG787" s="116"/>
      <c r="AH787" s="1"/>
      <c r="AI787" s="1"/>
      <c r="AJ787" s="1"/>
      <c r="AK787" s="1"/>
      <c r="AL787" s="1"/>
      <c r="AM787" s="1"/>
      <c r="AN787" s="1"/>
      <c r="AO787" s="1"/>
      <c r="AP787" s="1"/>
      <c r="AQ787" s="1"/>
      <c r="AR787" s="1"/>
    </row>
    <row r="788" spans="1:44" ht="15.75" thickBot="1">
      <c r="A788" s="57"/>
      <c r="B788" s="114"/>
      <c r="AD788" s="1"/>
      <c r="AE788" s="116"/>
      <c r="AF788" s="116"/>
      <c r="AG788" s="116"/>
      <c r="AH788" s="1"/>
      <c r="AI788" s="1"/>
      <c r="AJ788" s="1"/>
      <c r="AK788" s="1"/>
      <c r="AL788" s="1"/>
      <c r="AM788" s="1"/>
      <c r="AN788" s="1"/>
      <c r="AO788" s="1"/>
      <c r="AP788" s="1"/>
      <c r="AQ788" s="1"/>
      <c r="AR788" s="1"/>
    </row>
    <row r="789" spans="1:44" ht="15.75" thickBot="1">
      <c r="A789" s="57"/>
      <c r="B789" s="114"/>
      <c r="AD789" s="1"/>
      <c r="AE789" s="116"/>
      <c r="AF789" s="116"/>
      <c r="AG789" s="116"/>
      <c r="AH789" s="1"/>
      <c r="AI789" s="1"/>
      <c r="AJ789" s="1"/>
      <c r="AK789" s="1"/>
      <c r="AL789" s="1"/>
      <c r="AM789" s="1"/>
      <c r="AN789" s="1"/>
      <c r="AO789" s="1"/>
      <c r="AP789" s="1"/>
      <c r="AQ789" s="1"/>
      <c r="AR789" s="1"/>
    </row>
    <row r="790" spans="1:44" ht="15.75" thickBot="1">
      <c r="A790" s="57"/>
      <c r="B790" s="114"/>
      <c r="AD790" s="1"/>
      <c r="AE790" s="116"/>
      <c r="AF790" s="116"/>
      <c r="AG790" s="116"/>
      <c r="AH790" s="1"/>
      <c r="AI790" s="1"/>
      <c r="AJ790" s="1"/>
      <c r="AK790" s="1"/>
      <c r="AL790" s="1"/>
      <c r="AM790" s="1"/>
      <c r="AN790" s="1"/>
      <c r="AO790" s="1"/>
      <c r="AP790" s="1"/>
      <c r="AQ790" s="1"/>
      <c r="AR790" s="1"/>
    </row>
    <row r="791" spans="1:44" ht="15.75" thickBot="1">
      <c r="A791" s="57"/>
      <c r="B791" s="114"/>
      <c r="AD791" s="1"/>
      <c r="AE791" s="116"/>
      <c r="AF791" s="116"/>
      <c r="AG791" s="116"/>
      <c r="AH791" s="1"/>
      <c r="AI791" s="1"/>
      <c r="AJ791" s="1"/>
      <c r="AK791" s="1"/>
      <c r="AL791" s="1"/>
      <c r="AM791" s="1"/>
      <c r="AN791" s="1"/>
      <c r="AO791" s="1"/>
      <c r="AP791" s="1"/>
      <c r="AQ791" s="1"/>
      <c r="AR791" s="1"/>
    </row>
    <row r="792" spans="1:44" ht="15.75" thickBot="1">
      <c r="A792" s="57"/>
      <c r="B792" s="114"/>
      <c r="AD792" s="1"/>
      <c r="AE792" s="116"/>
      <c r="AF792" s="116"/>
      <c r="AG792" s="116"/>
      <c r="AH792" s="1"/>
      <c r="AI792" s="1"/>
      <c r="AJ792" s="1"/>
      <c r="AK792" s="1"/>
      <c r="AL792" s="1"/>
      <c r="AM792" s="1"/>
      <c r="AN792" s="1"/>
      <c r="AO792" s="1"/>
      <c r="AP792" s="1"/>
      <c r="AQ792" s="1"/>
      <c r="AR792" s="1"/>
    </row>
    <row r="793" spans="1:44" ht="15.75" thickBot="1">
      <c r="A793" s="57"/>
      <c r="B793" s="114"/>
      <c r="AD793" s="1"/>
      <c r="AE793" s="116"/>
      <c r="AF793" s="116"/>
      <c r="AG793" s="116"/>
      <c r="AH793" s="1"/>
      <c r="AI793" s="1"/>
      <c r="AJ793" s="1"/>
      <c r="AK793" s="1"/>
      <c r="AL793" s="1"/>
      <c r="AM793" s="1"/>
      <c r="AN793" s="1"/>
      <c r="AO793" s="1"/>
      <c r="AP793" s="1"/>
      <c r="AQ793" s="1"/>
      <c r="AR793" s="1"/>
    </row>
    <row r="794" spans="1:44" ht="15.75" thickBot="1">
      <c r="A794" s="57"/>
      <c r="B794" s="114"/>
      <c r="AD794" s="1"/>
      <c r="AE794" s="116"/>
      <c r="AF794" s="116"/>
      <c r="AG794" s="116"/>
      <c r="AH794" s="1"/>
      <c r="AI794" s="1"/>
      <c r="AJ794" s="1"/>
      <c r="AK794" s="1"/>
      <c r="AL794" s="1"/>
      <c r="AM794" s="1"/>
      <c r="AN794" s="1"/>
      <c r="AO794" s="1"/>
      <c r="AP794" s="1"/>
      <c r="AQ794" s="1"/>
      <c r="AR794" s="1"/>
    </row>
    <row r="795" spans="1:44" ht="15.75" thickBot="1">
      <c r="A795" s="57"/>
      <c r="B795" s="114"/>
      <c r="AD795" s="1"/>
      <c r="AE795" s="116"/>
      <c r="AF795" s="116"/>
      <c r="AG795" s="116"/>
      <c r="AH795" s="1"/>
      <c r="AI795" s="1"/>
      <c r="AJ795" s="1"/>
      <c r="AK795" s="1"/>
      <c r="AL795" s="1"/>
      <c r="AM795" s="1"/>
      <c r="AN795" s="1"/>
      <c r="AO795" s="1"/>
      <c r="AP795" s="1"/>
      <c r="AQ795" s="1"/>
      <c r="AR795" s="1"/>
    </row>
    <row r="796" spans="1:44" ht="15.75" thickBot="1">
      <c r="A796" s="57"/>
      <c r="B796" s="114"/>
      <c r="AD796" s="1"/>
      <c r="AE796" s="116"/>
      <c r="AF796" s="116"/>
      <c r="AG796" s="116"/>
      <c r="AH796" s="1"/>
      <c r="AI796" s="1"/>
      <c r="AJ796" s="1"/>
      <c r="AK796" s="1"/>
      <c r="AL796" s="1"/>
      <c r="AM796" s="1"/>
      <c r="AN796" s="1"/>
      <c r="AO796" s="1"/>
      <c r="AP796" s="1"/>
      <c r="AQ796" s="1"/>
      <c r="AR796" s="1"/>
    </row>
    <row r="797" spans="1:44" ht="15.75" thickBot="1">
      <c r="A797" s="57"/>
      <c r="B797" s="114"/>
      <c r="AD797" s="1"/>
      <c r="AE797" s="116"/>
      <c r="AF797" s="116"/>
      <c r="AG797" s="116"/>
      <c r="AH797" s="1"/>
      <c r="AI797" s="1"/>
      <c r="AJ797" s="1"/>
      <c r="AK797" s="1"/>
      <c r="AL797" s="1"/>
      <c r="AM797" s="1"/>
      <c r="AN797" s="1"/>
      <c r="AO797" s="1"/>
      <c r="AP797" s="1"/>
      <c r="AQ797" s="1"/>
      <c r="AR797" s="1"/>
    </row>
    <row r="798" spans="1:44" ht="15.75" thickBot="1">
      <c r="A798" s="57"/>
      <c r="B798" s="114"/>
      <c r="AD798" s="1"/>
      <c r="AE798" s="116"/>
      <c r="AF798" s="116"/>
      <c r="AG798" s="116"/>
      <c r="AH798" s="1"/>
      <c r="AI798" s="1"/>
      <c r="AJ798" s="1"/>
      <c r="AK798" s="1"/>
      <c r="AL798" s="1"/>
      <c r="AM798" s="1"/>
      <c r="AN798" s="1"/>
      <c r="AO798" s="1"/>
      <c r="AP798" s="1"/>
      <c r="AQ798" s="1"/>
      <c r="AR798" s="1"/>
    </row>
    <row r="799" spans="1:44" ht="15.75" thickBot="1">
      <c r="A799" s="57"/>
      <c r="B799" s="114"/>
      <c r="AD799" s="1"/>
      <c r="AE799" s="116"/>
      <c r="AF799" s="116"/>
      <c r="AG799" s="116"/>
      <c r="AH799" s="1"/>
      <c r="AI799" s="1"/>
      <c r="AJ799" s="1"/>
      <c r="AK799" s="1"/>
      <c r="AL799" s="1"/>
      <c r="AM799" s="1"/>
      <c r="AN799" s="1"/>
      <c r="AO799" s="1"/>
      <c r="AP799" s="1"/>
      <c r="AQ799" s="1"/>
      <c r="AR799" s="1"/>
    </row>
    <row r="800" spans="1:44" ht="15.75" thickBot="1">
      <c r="A800" s="57"/>
      <c r="B800" s="114"/>
      <c r="AD800" s="1"/>
      <c r="AE800" s="116"/>
      <c r="AF800" s="116"/>
      <c r="AG800" s="116"/>
      <c r="AH800" s="1"/>
      <c r="AI800" s="1"/>
      <c r="AJ800" s="1"/>
      <c r="AK800" s="1"/>
      <c r="AL800" s="1"/>
      <c r="AM800" s="1"/>
      <c r="AN800" s="1"/>
      <c r="AO800" s="1"/>
      <c r="AP800" s="1"/>
      <c r="AQ800" s="1"/>
      <c r="AR800" s="1"/>
    </row>
    <row r="801" spans="1:44" ht="15.75" thickBot="1">
      <c r="A801" s="57"/>
      <c r="B801" s="114"/>
      <c r="AD801" s="1"/>
      <c r="AE801" s="116"/>
      <c r="AF801" s="116"/>
      <c r="AG801" s="116"/>
      <c r="AH801" s="1"/>
      <c r="AI801" s="1"/>
      <c r="AJ801" s="1"/>
      <c r="AK801" s="1"/>
      <c r="AL801" s="1"/>
      <c r="AM801" s="1"/>
      <c r="AN801" s="1"/>
      <c r="AO801" s="1"/>
      <c r="AP801" s="1"/>
      <c r="AQ801" s="1"/>
      <c r="AR801" s="1"/>
    </row>
    <row r="802" spans="1:44" ht="15.75" thickBot="1">
      <c r="A802" s="57"/>
      <c r="B802" s="114"/>
      <c r="AD802" s="1"/>
      <c r="AE802" s="116"/>
      <c r="AF802" s="116"/>
      <c r="AG802" s="116"/>
      <c r="AH802" s="1"/>
      <c r="AI802" s="1"/>
      <c r="AJ802" s="1"/>
      <c r="AK802" s="1"/>
      <c r="AL802" s="1"/>
      <c r="AM802" s="1"/>
      <c r="AN802" s="1"/>
      <c r="AO802" s="1"/>
      <c r="AP802" s="1"/>
      <c r="AQ802" s="1"/>
      <c r="AR802" s="1"/>
    </row>
    <row r="803" spans="1:44" ht="15.75" thickBot="1">
      <c r="A803" s="57"/>
      <c r="B803" s="114"/>
      <c r="AD803" s="1"/>
      <c r="AE803" s="116"/>
      <c r="AF803" s="116"/>
      <c r="AG803" s="116"/>
      <c r="AH803" s="1"/>
      <c r="AI803" s="1"/>
      <c r="AJ803" s="1"/>
      <c r="AK803" s="1"/>
      <c r="AL803" s="1"/>
      <c r="AM803" s="1"/>
      <c r="AN803" s="1"/>
      <c r="AO803" s="1"/>
      <c r="AP803" s="1"/>
      <c r="AQ803" s="1"/>
      <c r="AR803" s="1"/>
    </row>
    <row r="804" spans="1:44" ht="15.75" thickBot="1">
      <c r="A804" s="57"/>
      <c r="B804" s="114"/>
      <c r="AD804" s="1"/>
      <c r="AE804" s="116"/>
      <c r="AF804" s="116"/>
      <c r="AG804" s="116"/>
      <c r="AH804" s="1"/>
      <c r="AI804" s="1"/>
      <c r="AJ804" s="1"/>
      <c r="AK804" s="1"/>
      <c r="AL804" s="1"/>
      <c r="AM804" s="1"/>
      <c r="AN804" s="1"/>
      <c r="AO804" s="1"/>
      <c r="AP804" s="1"/>
      <c r="AQ804" s="1"/>
      <c r="AR804" s="1"/>
    </row>
    <row r="805" spans="1:44" ht="15.75" thickBot="1">
      <c r="A805" s="57"/>
      <c r="B805" s="114"/>
      <c r="AD805" s="1"/>
      <c r="AE805" s="116"/>
      <c r="AF805" s="116"/>
      <c r="AG805" s="116"/>
      <c r="AH805" s="1"/>
      <c r="AI805" s="1"/>
      <c r="AJ805" s="1"/>
      <c r="AK805" s="1"/>
      <c r="AL805" s="1"/>
      <c r="AM805" s="1"/>
      <c r="AN805" s="1"/>
      <c r="AO805" s="1"/>
      <c r="AP805" s="1"/>
      <c r="AQ805" s="1"/>
      <c r="AR805" s="1"/>
    </row>
    <row r="806" spans="1:44" ht="15.75" thickBot="1">
      <c r="A806" s="57"/>
      <c r="B806" s="114"/>
      <c r="AD806" s="1"/>
      <c r="AE806" s="116"/>
      <c r="AF806" s="116"/>
      <c r="AG806" s="116"/>
      <c r="AH806" s="1"/>
      <c r="AI806" s="1"/>
      <c r="AJ806" s="1"/>
      <c r="AK806" s="1"/>
      <c r="AL806" s="1"/>
      <c r="AM806" s="1"/>
      <c r="AN806" s="1"/>
      <c r="AO806" s="1"/>
      <c r="AP806" s="1"/>
      <c r="AQ806" s="1"/>
      <c r="AR806" s="1"/>
    </row>
    <row r="807" spans="1:44" ht="15.75" thickBot="1">
      <c r="A807" s="57"/>
      <c r="B807" s="114"/>
      <c r="AD807" s="1"/>
      <c r="AE807" s="116"/>
      <c r="AF807" s="116"/>
      <c r="AG807" s="116"/>
      <c r="AH807" s="1"/>
      <c r="AI807" s="1"/>
      <c r="AJ807" s="1"/>
      <c r="AK807" s="1"/>
      <c r="AL807" s="1"/>
      <c r="AM807" s="1"/>
      <c r="AN807" s="1"/>
      <c r="AO807" s="1"/>
      <c r="AP807" s="1"/>
      <c r="AQ807" s="1"/>
      <c r="AR807" s="1"/>
    </row>
    <row r="808" spans="1:44" ht="15.75" thickBot="1">
      <c r="A808" s="57"/>
      <c r="B808" s="114"/>
      <c r="AD808" s="1"/>
      <c r="AE808" s="116"/>
      <c r="AF808" s="116"/>
      <c r="AG808" s="116"/>
      <c r="AH808" s="1"/>
      <c r="AI808" s="1"/>
      <c r="AJ808" s="1"/>
      <c r="AK808" s="1"/>
      <c r="AL808" s="1"/>
      <c r="AM808" s="1"/>
      <c r="AN808" s="1"/>
      <c r="AO808" s="1"/>
      <c r="AP808" s="1"/>
      <c r="AQ808" s="1"/>
      <c r="AR808" s="1"/>
    </row>
    <row r="809" spans="1:44" ht="15.75" thickBot="1">
      <c r="A809" s="57"/>
      <c r="B809" s="114"/>
      <c r="AD809" s="1"/>
      <c r="AE809" s="116"/>
      <c r="AF809" s="116"/>
      <c r="AG809" s="116"/>
      <c r="AH809" s="1"/>
      <c r="AI809" s="1"/>
      <c r="AJ809" s="1"/>
      <c r="AK809" s="1"/>
      <c r="AL809" s="1"/>
      <c r="AM809" s="1"/>
      <c r="AN809" s="1"/>
      <c r="AO809" s="1"/>
      <c r="AP809" s="1"/>
      <c r="AQ809" s="1"/>
      <c r="AR809" s="1"/>
    </row>
    <row r="810" spans="1:44" ht="15.75" thickBot="1">
      <c r="A810" s="57"/>
      <c r="B810" s="114"/>
      <c r="AD810" s="1"/>
      <c r="AE810" s="116"/>
      <c r="AF810" s="116"/>
      <c r="AG810" s="116"/>
      <c r="AH810" s="1"/>
      <c r="AI810" s="1"/>
      <c r="AJ810" s="1"/>
      <c r="AK810" s="1"/>
      <c r="AL810" s="1"/>
      <c r="AM810" s="1"/>
      <c r="AN810" s="1"/>
      <c r="AO810" s="1"/>
      <c r="AP810" s="1"/>
      <c r="AQ810" s="1"/>
      <c r="AR810" s="1"/>
    </row>
    <row r="811" spans="1:44" ht="15.75" thickBot="1">
      <c r="A811" s="57"/>
      <c r="B811" s="114"/>
      <c r="AD811" s="1"/>
      <c r="AE811" s="116"/>
      <c r="AF811" s="116"/>
      <c r="AG811" s="116"/>
      <c r="AH811" s="1"/>
      <c r="AI811" s="1"/>
      <c r="AJ811" s="1"/>
      <c r="AK811" s="1"/>
      <c r="AL811" s="1"/>
      <c r="AM811" s="1"/>
      <c r="AN811" s="1"/>
      <c r="AO811" s="1"/>
      <c r="AP811" s="1"/>
      <c r="AQ811" s="1"/>
      <c r="AR811" s="1"/>
    </row>
    <row r="812" spans="1:44" ht="15.75" thickBot="1">
      <c r="A812" s="57"/>
      <c r="B812" s="114"/>
      <c r="AD812" s="1"/>
      <c r="AE812" s="116"/>
      <c r="AF812" s="116"/>
      <c r="AG812" s="116"/>
      <c r="AH812" s="1"/>
      <c r="AI812" s="1"/>
      <c r="AJ812" s="1"/>
      <c r="AK812" s="1"/>
      <c r="AL812" s="1"/>
      <c r="AM812" s="1"/>
      <c r="AN812" s="1"/>
      <c r="AO812" s="1"/>
      <c r="AP812" s="1"/>
      <c r="AQ812" s="1"/>
      <c r="AR812" s="1"/>
    </row>
    <row r="813" spans="1:44" ht="15.75" thickBot="1">
      <c r="A813" s="57"/>
      <c r="B813" s="114"/>
      <c r="AD813" s="1"/>
      <c r="AE813" s="116"/>
      <c r="AF813" s="116"/>
      <c r="AG813" s="116"/>
      <c r="AH813" s="1"/>
      <c r="AI813" s="1"/>
      <c r="AJ813" s="1"/>
      <c r="AK813" s="1"/>
      <c r="AL813" s="1"/>
      <c r="AM813" s="1"/>
      <c r="AN813" s="1"/>
      <c r="AO813" s="1"/>
      <c r="AP813" s="1"/>
      <c r="AQ813" s="1"/>
      <c r="AR813" s="1"/>
    </row>
    <row r="814" spans="1:44" ht="15.75" thickBot="1">
      <c r="A814" s="57"/>
      <c r="B814" s="114"/>
      <c r="AD814" s="1"/>
      <c r="AE814" s="116"/>
      <c r="AF814" s="116"/>
      <c r="AG814" s="116"/>
      <c r="AH814" s="1"/>
      <c r="AI814" s="1"/>
      <c r="AJ814" s="1"/>
      <c r="AK814" s="1"/>
      <c r="AL814" s="1"/>
      <c r="AM814" s="1"/>
      <c r="AN814" s="1"/>
      <c r="AO814" s="1"/>
      <c r="AP814" s="1"/>
      <c r="AQ814" s="1"/>
      <c r="AR814" s="1"/>
    </row>
    <row r="815" spans="1:44" ht="15.75" thickBot="1">
      <c r="A815" s="57"/>
      <c r="B815" s="114"/>
      <c r="AD815" s="1"/>
      <c r="AE815" s="116"/>
      <c r="AF815" s="116"/>
      <c r="AG815" s="116"/>
      <c r="AH815" s="1"/>
      <c r="AI815" s="1"/>
      <c r="AJ815" s="1"/>
      <c r="AK815" s="1"/>
      <c r="AL815" s="1"/>
      <c r="AM815" s="1"/>
      <c r="AN815" s="1"/>
      <c r="AO815" s="1"/>
      <c r="AP815" s="1"/>
      <c r="AQ815" s="1"/>
      <c r="AR815" s="1"/>
    </row>
    <row r="816" spans="1:44" ht="15.75" thickBot="1">
      <c r="A816" s="57"/>
      <c r="B816" s="114"/>
      <c r="AD816" s="1"/>
      <c r="AE816" s="116"/>
      <c r="AF816" s="116"/>
      <c r="AG816" s="116"/>
      <c r="AH816" s="1"/>
      <c r="AI816" s="1"/>
      <c r="AJ816" s="1"/>
      <c r="AK816" s="1"/>
      <c r="AL816" s="1"/>
      <c r="AM816" s="1"/>
      <c r="AN816" s="1"/>
      <c r="AO816" s="1"/>
      <c r="AP816" s="1"/>
      <c r="AQ816" s="1"/>
      <c r="AR816" s="1"/>
    </row>
    <row r="817" spans="1:44" ht="15.75" thickBot="1">
      <c r="A817" s="57"/>
      <c r="B817" s="114"/>
      <c r="AD817" s="1"/>
      <c r="AE817" s="116"/>
      <c r="AF817" s="116"/>
      <c r="AG817" s="116"/>
      <c r="AH817" s="1"/>
      <c r="AI817" s="1"/>
      <c r="AJ817" s="1"/>
      <c r="AK817" s="1"/>
      <c r="AL817" s="1"/>
      <c r="AM817" s="1"/>
      <c r="AN817" s="1"/>
      <c r="AO817" s="1"/>
      <c r="AP817" s="1"/>
      <c r="AQ817" s="1"/>
      <c r="AR817" s="1"/>
    </row>
    <row r="818" spans="1:44" ht="15.75" thickBot="1">
      <c r="A818" s="57"/>
      <c r="B818" s="114"/>
      <c r="AD818" s="1"/>
      <c r="AE818" s="116"/>
      <c r="AF818" s="116"/>
      <c r="AG818" s="116"/>
      <c r="AH818" s="1"/>
      <c r="AI818" s="1"/>
      <c r="AJ818" s="1"/>
      <c r="AK818" s="1"/>
      <c r="AL818" s="1"/>
      <c r="AM818" s="1"/>
      <c r="AN818" s="1"/>
      <c r="AO818" s="1"/>
      <c r="AP818" s="1"/>
      <c r="AQ818" s="1"/>
      <c r="AR818" s="1"/>
    </row>
    <row r="819" spans="1:44" ht="15.75" thickBot="1">
      <c r="A819" s="57"/>
      <c r="B819" s="114"/>
      <c r="AD819" s="1"/>
      <c r="AE819" s="116"/>
      <c r="AF819" s="116"/>
      <c r="AG819" s="116"/>
      <c r="AH819" s="1"/>
      <c r="AI819" s="1"/>
      <c r="AJ819" s="1"/>
      <c r="AK819" s="1"/>
      <c r="AL819" s="1"/>
      <c r="AM819" s="1"/>
      <c r="AN819" s="1"/>
      <c r="AO819" s="1"/>
      <c r="AP819" s="1"/>
      <c r="AQ819" s="1"/>
      <c r="AR819" s="1"/>
    </row>
    <row r="820" spans="1:44" ht="15.75" thickBot="1">
      <c r="A820" s="57"/>
      <c r="B820" s="114"/>
      <c r="AD820" s="1"/>
      <c r="AE820" s="116"/>
      <c r="AF820" s="116"/>
      <c r="AG820" s="116"/>
      <c r="AH820" s="1"/>
      <c r="AI820" s="1"/>
      <c r="AJ820" s="1"/>
      <c r="AK820" s="1"/>
      <c r="AL820" s="1"/>
      <c r="AM820" s="1"/>
      <c r="AN820" s="1"/>
      <c r="AO820" s="1"/>
      <c r="AP820" s="1"/>
      <c r="AQ820" s="1"/>
      <c r="AR820" s="1"/>
    </row>
    <row r="821" spans="1:44" ht="15.75" thickBot="1">
      <c r="A821" s="57"/>
      <c r="B821" s="114"/>
      <c r="AD821" s="1"/>
      <c r="AE821" s="116"/>
      <c r="AF821" s="116"/>
      <c r="AG821" s="116"/>
      <c r="AH821" s="1"/>
      <c r="AI821" s="1"/>
      <c r="AJ821" s="1"/>
      <c r="AK821" s="1"/>
      <c r="AL821" s="1"/>
      <c r="AM821" s="1"/>
      <c r="AN821" s="1"/>
      <c r="AO821" s="1"/>
      <c r="AP821" s="1"/>
      <c r="AQ821" s="1"/>
      <c r="AR821" s="1"/>
    </row>
    <row r="822" spans="1:44" ht="15.75" thickBot="1">
      <c r="A822" s="57"/>
      <c r="B822" s="114"/>
      <c r="AD822" s="1"/>
      <c r="AE822" s="116"/>
      <c r="AF822" s="116"/>
      <c r="AG822" s="116"/>
      <c r="AH822" s="1"/>
      <c r="AI822" s="1"/>
      <c r="AJ822" s="1"/>
      <c r="AK822" s="1"/>
      <c r="AL822" s="1"/>
      <c r="AM822" s="1"/>
      <c r="AN822" s="1"/>
      <c r="AO822" s="1"/>
      <c r="AP822" s="1"/>
      <c r="AQ822" s="1"/>
      <c r="AR822" s="1"/>
    </row>
    <row r="823" spans="1:44" ht="15.75" thickBot="1">
      <c r="A823" s="57"/>
      <c r="B823" s="114"/>
      <c r="AD823" s="1"/>
      <c r="AE823" s="116"/>
      <c r="AF823" s="116"/>
      <c r="AG823" s="116"/>
      <c r="AH823" s="1"/>
      <c r="AI823" s="1"/>
      <c r="AJ823" s="1"/>
      <c r="AK823" s="1"/>
      <c r="AL823" s="1"/>
      <c r="AM823" s="1"/>
      <c r="AN823" s="1"/>
      <c r="AO823" s="1"/>
      <c r="AP823" s="1"/>
      <c r="AQ823" s="1"/>
      <c r="AR823" s="1"/>
    </row>
    <row r="824" spans="1:44" ht="15.75" thickBot="1">
      <c r="A824" s="57"/>
      <c r="B824" s="114"/>
      <c r="AD824" s="1"/>
      <c r="AE824" s="116"/>
      <c r="AF824" s="116"/>
      <c r="AG824" s="116"/>
      <c r="AH824" s="1"/>
      <c r="AI824" s="1"/>
      <c r="AJ824" s="1"/>
      <c r="AK824" s="1"/>
      <c r="AL824" s="1"/>
      <c r="AM824" s="1"/>
      <c r="AN824" s="1"/>
      <c r="AO824" s="1"/>
      <c r="AP824" s="1"/>
      <c r="AQ824" s="1"/>
      <c r="AR824" s="1"/>
    </row>
    <row r="825" spans="1:44" ht="15.75" thickBot="1">
      <c r="A825" s="57"/>
      <c r="B825" s="114"/>
      <c r="AD825" s="1"/>
      <c r="AE825" s="116"/>
      <c r="AF825" s="116"/>
      <c r="AG825" s="116"/>
      <c r="AH825" s="1"/>
      <c r="AI825" s="1"/>
      <c r="AJ825" s="1"/>
      <c r="AK825" s="1"/>
      <c r="AL825" s="1"/>
      <c r="AM825" s="1"/>
      <c r="AN825" s="1"/>
      <c r="AO825" s="1"/>
      <c r="AP825" s="1"/>
      <c r="AQ825" s="1"/>
      <c r="AR825" s="1"/>
    </row>
    <row r="826" spans="1:44" ht="15.75" thickBot="1">
      <c r="A826" s="57"/>
      <c r="B826" s="114"/>
      <c r="AD826" s="1"/>
      <c r="AE826" s="116"/>
      <c r="AF826" s="116"/>
      <c r="AG826" s="116"/>
      <c r="AH826" s="1"/>
      <c r="AI826" s="1"/>
      <c r="AJ826" s="1"/>
      <c r="AK826" s="1"/>
      <c r="AL826" s="1"/>
      <c r="AM826" s="1"/>
      <c r="AN826" s="1"/>
      <c r="AO826" s="1"/>
      <c r="AP826" s="1"/>
      <c r="AQ826" s="1"/>
      <c r="AR826" s="1"/>
    </row>
    <row r="827" spans="1:44" ht="15.75" thickBot="1">
      <c r="A827" s="57"/>
      <c r="B827" s="114"/>
      <c r="AD827" s="1"/>
      <c r="AE827" s="116"/>
      <c r="AF827" s="116"/>
      <c r="AG827" s="116"/>
      <c r="AH827" s="1"/>
      <c r="AI827" s="1"/>
      <c r="AJ827" s="1"/>
      <c r="AK827" s="1"/>
      <c r="AL827" s="1"/>
      <c r="AM827" s="1"/>
      <c r="AN827" s="1"/>
      <c r="AO827" s="1"/>
      <c r="AP827" s="1"/>
      <c r="AQ827" s="1"/>
      <c r="AR827" s="1"/>
    </row>
    <row r="828" spans="1:44" ht="15.75" thickBot="1">
      <c r="A828" s="57"/>
      <c r="B828" s="114"/>
      <c r="AD828" s="1"/>
      <c r="AE828" s="116"/>
      <c r="AF828" s="116"/>
      <c r="AG828" s="116"/>
      <c r="AH828" s="1"/>
      <c r="AI828" s="1"/>
      <c r="AJ828" s="1"/>
      <c r="AK828" s="1"/>
      <c r="AL828" s="1"/>
      <c r="AM828" s="1"/>
      <c r="AN828" s="1"/>
      <c r="AO828" s="1"/>
      <c r="AP828" s="1"/>
      <c r="AQ828" s="1"/>
      <c r="AR828" s="1"/>
    </row>
    <row r="829" spans="1:44" ht="15.75" thickBot="1">
      <c r="A829" s="57"/>
      <c r="B829" s="114"/>
      <c r="AD829" s="1"/>
      <c r="AE829" s="116"/>
      <c r="AF829" s="116"/>
      <c r="AG829" s="116"/>
      <c r="AH829" s="1"/>
      <c r="AI829" s="1"/>
      <c r="AJ829" s="1"/>
      <c r="AK829" s="1"/>
      <c r="AL829" s="1"/>
      <c r="AM829" s="1"/>
      <c r="AN829" s="1"/>
      <c r="AO829" s="1"/>
      <c r="AP829" s="1"/>
      <c r="AQ829" s="1"/>
      <c r="AR829" s="1"/>
    </row>
    <row r="830" spans="1:44" ht="15.75" thickBot="1">
      <c r="A830" s="57"/>
      <c r="B830" s="114"/>
      <c r="AD830" s="1"/>
      <c r="AE830" s="116"/>
      <c r="AF830" s="116"/>
      <c r="AG830" s="116"/>
      <c r="AH830" s="1"/>
      <c r="AI830" s="1"/>
      <c r="AJ830" s="1"/>
      <c r="AK830" s="1"/>
      <c r="AL830" s="1"/>
      <c r="AM830" s="1"/>
      <c r="AN830" s="1"/>
      <c r="AO830" s="1"/>
      <c r="AP830" s="1"/>
      <c r="AQ830" s="1"/>
      <c r="AR830" s="1"/>
    </row>
    <row r="831" spans="1:44" ht="15.75" thickBot="1">
      <c r="A831" s="57"/>
      <c r="B831" s="114"/>
      <c r="AD831" s="1"/>
      <c r="AE831" s="116"/>
      <c r="AF831" s="116"/>
      <c r="AG831" s="116"/>
      <c r="AH831" s="1"/>
      <c r="AI831" s="1"/>
      <c r="AJ831" s="1"/>
      <c r="AK831" s="1"/>
      <c r="AL831" s="1"/>
      <c r="AM831" s="1"/>
      <c r="AN831" s="1"/>
      <c r="AO831" s="1"/>
      <c r="AP831" s="1"/>
      <c r="AQ831" s="1"/>
      <c r="AR831" s="1"/>
    </row>
    <row r="832" spans="1:44" ht="15.75" thickBot="1">
      <c r="A832" s="57"/>
      <c r="B832" s="114"/>
      <c r="AD832" s="1"/>
      <c r="AE832" s="116"/>
      <c r="AF832" s="116"/>
      <c r="AG832" s="116"/>
      <c r="AH832" s="1"/>
      <c r="AI832" s="1"/>
      <c r="AJ832" s="1"/>
      <c r="AK832" s="1"/>
      <c r="AL832" s="1"/>
      <c r="AM832" s="1"/>
      <c r="AN832" s="1"/>
      <c r="AO832" s="1"/>
      <c r="AP832" s="1"/>
      <c r="AQ832" s="1"/>
      <c r="AR832" s="1"/>
    </row>
    <row r="833" spans="1:44" ht="15.75" thickBot="1">
      <c r="A833" s="57"/>
      <c r="B833" s="114"/>
      <c r="AD833" s="1"/>
      <c r="AE833" s="116"/>
      <c r="AF833" s="116"/>
      <c r="AG833" s="116"/>
      <c r="AH833" s="1"/>
      <c r="AI833" s="1"/>
      <c r="AJ833" s="1"/>
      <c r="AK833" s="1"/>
      <c r="AL833" s="1"/>
      <c r="AM833" s="1"/>
      <c r="AN833" s="1"/>
      <c r="AO833" s="1"/>
      <c r="AP833" s="1"/>
      <c r="AQ833" s="1"/>
      <c r="AR833" s="1"/>
    </row>
    <row r="834" spans="1:44" ht="15.75" thickBot="1">
      <c r="A834" s="57"/>
      <c r="B834" s="114"/>
      <c r="AD834" s="1"/>
      <c r="AE834" s="116"/>
      <c r="AF834" s="116"/>
      <c r="AG834" s="116"/>
      <c r="AH834" s="1"/>
      <c r="AI834" s="1"/>
      <c r="AJ834" s="1"/>
      <c r="AK834" s="1"/>
      <c r="AL834" s="1"/>
      <c r="AM834" s="1"/>
      <c r="AN834" s="1"/>
      <c r="AO834" s="1"/>
      <c r="AP834" s="1"/>
      <c r="AQ834" s="1"/>
      <c r="AR834" s="1"/>
    </row>
    <row r="835" spans="1:44" ht="15.75" thickBot="1">
      <c r="A835" s="57"/>
      <c r="B835" s="114"/>
      <c r="AD835" s="1"/>
      <c r="AE835" s="116"/>
      <c r="AF835" s="116"/>
      <c r="AG835" s="116"/>
      <c r="AH835" s="1"/>
      <c r="AI835" s="1"/>
      <c r="AJ835" s="1"/>
      <c r="AK835" s="1"/>
      <c r="AL835" s="1"/>
      <c r="AM835" s="1"/>
      <c r="AN835" s="1"/>
      <c r="AO835" s="1"/>
      <c r="AP835" s="1"/>
      <c r="AQ835" s="1"/>
      <c r="AR835" s="1"/>
    </row>
    <row r="836" spans="1:44" ht="15.75" thickBot="1">
      <c r="A836" s="57"/>
      <c r="B836" s="114"/>
      <c r="AD836" s="1"/>
      <c r="AE836" s="116"/>
      <c r="AF836" s="116"/>
      <c r="AG836" s="116"/>
      <c r="AH836" s="1"/>
      <c r="AI836" s="1"/>
      <c r="AJ836" s="1"/>
      <c r="AK836" s="1"/>
      <c r="AL836" s="1"/>
      <c r="AM836" s="1"/>
      <c r="AN836" s="1"/>
      <c r="AO836" s="1"/>
      <c r="AP836" s="1"/>
      <c r="AQ836" s="1"/>
      <c r="AR836" s="1"/>
    </row>
    <row r="837" spans="1:44" ht="15.75" thickBot="1">
      <c r="A837" s="57"/>
      <c r="B837" s="114"/>
      <c r="AD837" s="1"/>
      <c r="AE837" s="116"/>
      <c r="AF837" s="116"/>
      <c r="AG837" s="116"/>
      <c r="AH837" s="1"/>
      <c r="AI837" s="1"/>
      <c r="AJ837" s="1"/>
      <c r="AK837" s="1"/>
      <c r="AL837" s="1"/>
      <c r="AM837" s="1"/>
      <c r="AN837" s="1"/>
      <c r="AO837" s="1"/>
      <c r="AP837" s="1"/>
      <c r="AQ837" s="1"/>
      <c r="AR837" s="1"/>
    </row>
    <row r="838" spans="1:44" ht="15.75" thickBot="1">
      <c r="A838" s="57"/>
      <c r="B838" s="114"/>
      <c r="AD838" s="1"/>
      <c r="AE838" s="116"/>
      <c r="AF838" s="116"/>
      <c r="AG838" s="116"/>
      <c r="AH838" s="1"/>
      <c r="AI838" s="1"/>
      <c r="AJ838" s="1"/>
      <c r="AK838" s="1"/>
      <c r="AL838" s="1"/>
      <c r="AM838" s="1"/>
      <c r="AN838" s="1"/>
      <c r="AO838" s="1"/>
      <c r="AP838" s="1"/>
      <c r="AQ838" s="1"/>
      <c r="AR838" s="1"/>
    </row>
    <row r="839" spans="1:44" ht="15.75" thickBot="1">
      <c r="A839" s="57"/>
      <c r="B839" s="114"/>
      <c r="AD839" s="1"/>
      <c r="AE839" s="116"/>
      <c r="AF839" s="116"/>
      <c r="AG839" s="116"/>
      <c r="AH839" s="1"/>
      <c r="AI839" s="1"/>
      <c r="AJ839" s="1"/>
      <c r="AK839" s="1"/>
      <c r="AL839" s="1"/>
      <c r="AM839" s="1"/>
      <c r="AN839" s="1"/>
      <c r="AO839" s="1"/>
      <c r="AP839" s="1"/>
      <c r="AQ839" s="1"/>
      <c r="AR839" s="1"/>
    </row>
    <row r="840" spans="1:44" ht="15.75" thickBot="1">
      <c r="A840" s="57"/>
      <c r="B840" s="114"/>
      <c r="AD840" s="1"/>
      <c r="AE840" s="116"/>
      <c r="AF840" s="116"/>
      <c r="AG840" s="116"/>
      <c r="AH840" s="1"/>
      <c r="AI840" s="1"/>
      <c r="AJ840" s="1"/>
      <c r="AK840" s="1"/>
      <c r="AL840" s="1"/>
      <c r="AM840" s="1"/>
      <c r="AN840" s="1"/>
      <c r="AO840" s="1"/>
      <c r="AP840" s="1"/>
      <c r="AQ840" s="1"/>
      <c r="AR840" s="1"/>
    </row>
    <row r="841" spans="1:44" ht="15.75" thickBot="1">
      <c r="A841" s="57"/>
      <c r="B841" s="114"/>
      <c r="AD841" s="1"/>
      <c r="AE841" s="116"/>
      <c r="AF841" s="116"/>
      <c r="AG841" s="116"/>
      <c r="AH841" s="1"/>
      <c r="AI841" s="1"/>
      <c r="AJ841" s="1"/>
      <c r="AK841" s="1"/>
      <c r="AL841" s="1"/>
      <c r="AM841" s="1"/>
      <c r="AN841" s="1"/>
      <c r="AO841" s="1"/>
      <c r="AP841" s="1"/>
      <c r="AQ841" s="1"/>
      <c r="AR841" s="1"/>
    </row>
    <row r="842" spans="1:44" ht="15.75" thickBot="1">
      <c r="A842" s="57"/>
      <c r="B842" s="114"/>
      <c r="AD842" s="1"/>
      <c r="AE842" s="116"/>
      <c r="AF842" s="116"/>
      <c r="AG842" s="116"/>
      <c r="AH842" s="1"/>
      <c r="AI842" s="1"/>
      <c r="AJ842" s="1"/>
      <c r="AK842" s="1"/>
      <c r="AL842" s="1"/>
      <c r="AM842" s="1"/>
      <c r="AN842" s="1"/>
      <c r="AO842" s="1"/>
      <c r="AP842" s="1"/>
      <c r="AQ842" s="1"/>
      <c r="AR842" s="1"/>
    </row>
    <row r="843" spans="1:44" ht="15.75" thickBot="1">
      <c r="A843" s="57"/>
      <c r="B843" s="114"/>
      <c r="AD843" s="1"/>
      <c r="AE843" s="116"/>
      <c r="AF843" s="116"/>
      <c r="AG843" s="116"/>
      <c r="AH843" s="1"/>
      <c r="AI843" s="1"/>
      <c r="AJ843" s="1"/>
      <c r="AK843" s="1"/>
      <c r="AL843" s="1"/>
      <c r="AM843" s="1"/>
      <c r="AN843" s="1"/>
      <c r="AO843" s="1"/>
      <c r="AP843" s="1"/>
      <c r="AQ843" s="1"/>
      <c r="AR843" s="1"/>
    </row>
    <row r="844" spans="1:44" ht="15.75" thickBot="1">
      <c r="A844" s="57"/>
      <c r="B844" s="114"/>
      <c r="AD844" s="1"/>
      <c r="AE844" s="116"/>
      <c r="AF844" s="116"/>
      <c r="AG844" s="116"/>
      <c r="AH844" s="1"/>
      <c r="AI844" s="1"/>
      <c r="AJ844" s="1"/>
      <c r="AK844" s="1"/>
      <c r="AL844" s="1"/>
      <c r="AM844" s="1"/>
      <c r="AN844" s="1"/>
      <c r="AO844" s="1"/>
      <c r="AP844" s="1"/>
      <c r="AQ844" s="1"/>
      <c r="AR844" s="1"/>
    </row>
    <row r="845" spans="1:44" ht="15.75" thickBot="1">
      <c r="A845" s="57"/>
      <c r="B845" s="114"/>
      <c r="AD845" s="1"/>
      <c r="AE845" s="116"/>
      <c r="AF845" s="116"/>
      <c r="AG845" s="116"/>
      <c r="AH845" s="1"/>
      <c r="AI845" s="1"/>
      <c r="AJ845" s="1"/>
      <c r="AK845" s="1"/>
      <c r="AL845" s="1"/>
      <c r="AM845" s="1"/>
      <c r="AN845" s="1"/>
      <c r="AO845" s="1"/>
      <c r="AP845" s="1"/>
      <c r="AQ845" s="1"/>
      <c r="AR845" s="1"/>
    </row>
    <row r="846" spans="1:44" ht="15.75" thickBot="1">
      <c r="A846" s="57"/>
      <c r="B846" s="114"/>
      <c r="AD846" s="1"/>
      <c r="AE846" s="116"/>
      <c r="AF846" s="116"/>
      <c r="AG846" s="116"/>
      <c r="AH846" s="1"/>
      <c r="AI846" s="1"/>
      <c r="AJ846" s="1"/>
      <c r="AK846" s="1"/>
      <c r="AL846" s="1"/>
      <c r="AM846" s="1"/>
      <c r="AN846" s="1"/>
      <c r="AO846" s="1"/>
      <c r="AP846" s="1"/>
      <c r="AQ846" s="1"/>
      <c r="AR846" s="1"/>
    </row>
    <row r="847" spans="1:44" ht="15.75" thickBot="1">
      <c r="A847" s="57"/>
      <c r="B847" s="114"/>
      <c r="AD847" s="1"/>
      <c r="AE847" s="116"/>
      <c r="AF847" s="116"/>
      <c r="AG847" s="116"/>
      <c r="AH847" s="1"/>
      <c r="AI847" s="1"/>
      <c r="AJ847" s="1"/>
      <c r="AK847" s="1"/>
      <c r="AL847" s="1"/>
      <c r="AM847" s="1"/>
      <c r="AN847" s="1"/>
      <c r="AO847" s="1"/>
      <c r="AP847" s="1"/>
      <c r="AQ847" s="1"/>
      <c r="AR847" s="1"/>
    </row>
    <row r="848" spans="1:44" ht="15.75" thickBot="1">
      <c r="A848" s="57"/>
      <c r="B848" s="114"/>
      <c r="AD848" s="1"/>
      <c r="AE848" s="116"/>
      <c r="AF848" s="116"/>
      <c r="AG848" s="116"/>
      <c r="AH848" s="1"/>
      <c r="AI848" s="1"/>
      <c r="AJ848" s="1"/>
      <c r="AK848" s="1"/>
      <c r="AL848" s="1"/>
      <c r="AM848" s="1"/>
      <c r="AN848" s="1"/>
      <c r="AO848" s="1"/>
      <c r="AP848" s="1"/>
      <c r="AQ848" s="1"/>
      <c r="AR848" s="1"/>
    </row>
    <row r="849" spans="1:44" ht="15.75" thickBot="1">
      <c r="A849" s="57"/>
      <c r="B849" s="114"/>
      <c r="AD849" s="1"/>
      <c r="AE849" s="116"/>
      <c r="AF849" s="116"/>
      <c r="AG849" s="116"/>
      <c r="AH849" s="1"/>
      <c r="AI849" s="1"/>
      <c r="AJ849" s="1"/>
      <c r="AK849" s="1"/>
      <c r="AL849" s="1"/>
      <c r="AM849" s="1"/>
      <c r="AN849" s="1"/>
      <c r="AO849" s="1"/>
      <c r="AP849" s="1"/>
      <c r="AQ849" s="1"/>
      <c r="AR849" s="1"/>
    </row>
    <row r="850" spans="1:44" ht="15.75" thickBot="1">
      <c r="A850" s="57"/>
      <c r="B850" s="114"/>
      <c r="AD850" s="1"/>
      <c r="AE850" s="116"/>
      <c r="AF850" s="116"/>
      <c r="AG850" s="116"/>
      <c r="AH850" s="1"/>
      <c r="AI850" s="1"/>
      <c r="AJ850" s="1"/>
      <c r="AK850" s="1"/>
      <c r="AL850" s="1"/>
      <c r="AM850" s="1"/>
      <c r="AN850" s="1"/>
      <c r="AO850" s="1"/>
      <c r="AP850" s="1"/>
      <c r="AQ850" s="1"/>
      <c r="AR850" s="1"/>
    </row>
    <row r="851" spans="1:44" ht="15.75" thickBot="1">
      <c r="A851" s="57"/>
      <c r="B851" s="114"/>
      <c r="AD851" s="1"/>
      <c r="AE851" s="116"/>
      <c r="AF851" s="116"/>
      <c r="AG851" s="116"/>
      <c r="AH851" s="1"/>
      <c r="AI851" s="1"/>
      <c r="AJ851" s="1"/>
      <c r="AK851" s="1"/>
      <c r="AL851" s="1"/>
      <c r="AM851" s="1"/>
      <c r="AN851" s="1"/>
      <c r="AO851" s="1"/>
      <c r="AP851" s="1"/>
      <c r="AQ851" s="1"/>
      <c r="AR851" s="1"/>
    </row>
    <row r="852" spans="1:44" ht="15.75" thickBot="1">
      <c r="A852" s="57"/>
      <c r="B852" s="114"/>
      <c r="AD852" s="1"/>
      <c r="AE852" s="116"/>
      <c r="AF852" s="116"/>
      <c r="AG852" s="116"/>
      <c r="AH852" s="1"/>
      <c r="AI852" s="1"/>
      <c r="AJ852" s="1"/>
      <c r="AK852" s="1"/>
      <c r="AL852" s="1"/>
      <c r="AM852" s="1"/>
      <c r="AN852" s="1"/>
      <c r="AO852" s="1"/>
      <c r="AP852" s="1"/>
      <c r="AQ852" s="1"/>
      <c r="AR852" s="1"/>
    </row>
    <row r="853" spans="1:44" ht="15.75" thickBot="1">
      <c r="A853" s="57"/>
      <c r="B853" s="114"/>
      <c r="AD853" s="1"/>
      <c r="AE853" s="116"/>
      <c r="AF853" s="116"/>
      <c r="AG853" s="116"/>
      <c r="AH853" s="1"/>
      <c r="AI853" s="1"/>
      <c r="AJ853" s="1"/>
      <c r="AK853" s="1"/>
      <c r="AL853" s="1"/>
      <c r="AM853" s="1"/>
      <c r="AN853" s="1"/>
      <c r="AO853" s="1"/>
      <c r="AP853" s="1"/>
      <c r="AQ853" s="1"/>
      <c r="AR853" s="1"/>
    </row>
    <row r="854" spans="1:44" ht="15.75" thickBot="1">
      <c r="A854" s="57"/>
      <c r="B854" s="114"/>
      <c r="AD854" s="1"/>
      <c r="AE854" s="116"/>
      <c r="AF854" s="116"/>
      <c r="AG854" s="116"/>
      <c r="AH854" s="1"/>
      <c r="AI854" s="1"/>
      <c r="AJ854" s="1"/>
      <c r="AK854" s="1"/>
      <c r="AL854" s="1"/>
      <c r="AM854" s="1"/>
      <c r="AN854" s="1"/>
      <c r="AO854" s="1"/>
      <c r="AP854" s="1"/>
      <c r="AQ854" s="1"/>
      <c r="AR854" s="1"/>
    </row>
    <row r="855" spans="1:44" ht="15.75" thickBot="1">
      <c r="A855" s="57"/>
      <c r="B855" s="114"/>
      <c r="AD855" s="1"/>
      <c r="AE855" s="116"/>
      <c r="AF855" s="116"/>
      <c r="AG855" s="116"/>
      <c r="AH855" s="1"/>
      <c r="AI855" s="1"/>
      <c r="AJ855" s="1"/>
      <c r="AK855" s="1"/>
      <c r="AL855" s="1"/>
      <c r="AM855" s="1"/>
      <c r="AN855" s="1"/>
      <c r="AO855" s="1"/>
      <c r="AP855" s="1"/>
      <c r="AQ855" s="1"/>
      <c r="AR855" s="1"/>
    </row>
    <row r="856" spans="1:44" ht="15.75" thickBot="1">
      <c r="A856" s="57"/>
      <c r="B856" s="114"/>
      <c r="AD856" s="1"/>
      <c r="AE856" s="116"/>
      <c r="AF856" s="116"/>
      <c r="AG856" s="116"/>
      <c r="AH856" s="1"/>
      <c r="AI856" s="1"/>
      <c r="AJ856" s="1"/>
      <c r="AK856" s="1"/>
      <c r="AL856" s="1"/>
      <c r="AM856" s="1"/>
      <c r="AN856" s="1"/>
      <c r="AO856" s="1"/>
      <c r="AP856" s="1"/>
      <c r="AQ856" s="1"/>
      <c r="AR856" s="1"/>
    </row>
    <row r="857" spans="1:44" ht="15.75" thickBot="1">
      <c r="A857" s="57"/>
      <c r="B857" s="114"/>
      <c r="AD857" s="1"/>
      <c r="AE857" s="116"/>
      <c r="AF857" s="116"/>
      <c r="AG857" s="116"/>
      <c r="AH857" s="1"/>
      <c r="AI857" s="1"/>
      <c r="AJ857" s="1"/>
      <c r="AK857" s="1"/>
      <c r="AL857" s="1"/>
      <c r="AM857" s="1"/>
      <c r="AN857" s="1"/>
      <c r="AO857" s="1"/>
      <c r="AP857" s="1"/>
      <c r="AQ857" s="1"/>
      <c r="AR857" s="1"/>
    </row>
    <row r="858" spans="1:44" ht="15.75" thickBot="1">
      <c r="A858" s="57"/>
      <c r="B858" s="114"/>
      <c r="AD858" s="1"/>
      <c r="AE858" s="116"/>
      <c r="AF858" s="116"/>
      <c r="AG858" s="116"/>
      <c r="AH858" s="1"/>
      <c r="AI858" s="1"/>
      <c r="AJ858" s="1"/>
      <c r="AK858" s="1"/>
      <c r="AL858" s="1"/>
      <c r="AM858" s="1"/>
      <c r="AN858" s="1"/>
      <c r="AO858" s="1"/>
      <c r="AP858" s="1"/>
      <c r="AQ858" s="1"/>
      <c r="AR858" s="1"/>
    </row>
    <row r="859" spans="1:44" ht="15.75" thickBot="1">
      <c r="A859" s="57"/>
      <c r="B859" s="114"/>
      <c r="AD859" s="1"/>
      <c r="AE859" s="116"/>
      <c r="AF859" s="116"/>
      <c r="AG859" s="116"/>
      <c r="AH859" s="1"/>
      <c r="AI859" s="1"/>
      <c r="AJ859" s="1"/>
      <c r="AK859" s="1"/>
      <c r="AL859" s="1"/>
      <c r="AM859" s="1"/>
      <c r="AN859" s="1"/>
      <c r="AO859" s="1"/>
      <c r="AP859" s="1"/>
      <c r="AQ859" s="1"/>
      <c r="AR859" s="1"/>
    </row>
    <row r="860" spans="1:44" ht="15.75" thickBot="1">
      <c r="A860" s="57"/>
      <c r="B860" s="114"/>
      <c r="AD860" s="1"/>
      <c r="AE860" s="116"/>
      <c r="AF860" s="116"/>
      <c r="AG860" s="116"/>
      <c r="AH860" s="1"/>
      <c r="AI860" s="1"/>
      <c r="AJ860" s="1"/>
      <c r="AK860" s="1"/>
      <c r="AL860" s="1"/>
      <c r="AM860" s="1"/>
      <c r="AN860" s="1"/>
      <c r="AO860" s="1"/>
      <c r="AP860" s="1"/>
      <c r="AQ860" s="1"/>
      <c r="AR860" s="1"/>
    </row>
    <row r="861" spans="1:44" ht="15.75" thickBot="1">
      <c r="A861" s="57"/>
      <c r="B861" s="114"/>
      <c r="AD861" s="1"/>
      <c r="AE861" s="116"/>
      <c r="AF861" s="116"/>
      <c r="AG861" s="116"/>
      <c r="AH861" s="1"/>
      <c r="AI861" s="1"/>
      <c r="AJ861" s="1"/>
      <c r="AK861" s="1"/>
      <c r="AL861" s="1"/>
      <c r="AM861" s="1"/>
      <c r="AN861" s="1"/>
      <c r="AO861" s="1"/>
      <c r="AP861" s="1"/>
      <c r="AQ861" s="1"/>
      <c r="AR861" s="1"/>
    </row>
    <row r="862" spans="1:44" ht="15.75" thickBot="1">
      <c r="A862" s="57"/>
      <c r="B862" s="114"/>
      <c r="AD862" s="1"/>
      <c r="AE862" s="116"/>
      <c r="AF862" s="116"/>
      <c r="AG862" s="116"/>
      <c r="AH862" s="1"/>
      <c r="AI862" s="1"/>
      <c r="AJ862" s="1"/>
      <c r="AK862" s="1"/>
      <c r="AL862" s="1"/>
      <c r="AM862" s="1"/>
      <c r="AN862" s="1"/>
      <c r="AO862" s="1"/>
      <c r="AP862" s="1"/>
      <c r="AQ862" s="1"/>
      <c r="AR862" s="1"/>
    </row>
    <row r="863" spans="1:44" ht="15.75" thickBot="1">
      <c r="A863" s="57"/>
      <c r="B863" s="114"/>
      <c r="AD863" s="1"/>
      <c r="AE863" s="116"/>
      <c r="AF863" s="116"/>
      <c r="AG863" s="116"/>
      <c r="AH863" s="1"/>
      <c r="AI863" s="1"/>
      <c r="AJ863" s="1"/>
      <c r="AK863" s="1"/>
      <c r="AL863" s="1"/>
      <c r="AM863" s="1"/>
      <c r="AN863" s="1"/>
      <c r="AO863" s="1"/>
      <c r="AP863" s="1"/>
      <c r="AQ863" s="1"/>
      <c r="AR863" s="1"/>
    </row>
    <row r="864" spans="1:44" ht="15.75" thickBot="1">
      <c r="A864" s="57"/>
      <c r="B864" s="114"/>
      <c r="AD864" s="1"/>
      <c r="AE864" s="116"/>
      <c r="AF864" s="116"/>
      <c r="AG864" s="116"/>
      <c r="AH864" s="1"/>
      <c r="AI864" s="1"/>
      <c r="AJ864" s="1"/>
      <c r="AK864" s="1"/>
      <c r="AL864" s="1"/>
      <c r="AM864" s="1"/>
      <c r="AN864" s="1"/>
      <c r="AO864" s="1"/>
      <c r="AP864" s="1"/>
      <c r="AQ864" s="1"/>
      <c r="AR864" s="1"/>
    </row>
    <row r="865" spans="1:44" ht="15.75" thickBot="1">
      <c r="A865" s="57"/>
      <c r="B865" s="114"/>
      <c r="AD865" s="1"/>
      <c r="AE865" s="116"/>
      <c r="AF865" s="116"/>
      <c r="AG865" s="116"/>
      <c r="AH865" s="1"/>
      <c r="AI865" s="1"/>
      <c r="AJ865" s="1"/>
      <c r="AK865" s="1"/>
      <c r="AL865" s="1"/>
      <c r="AM865" s="1"/>
      <c r="AN865" s="1"/>
      <c r="AO865" s="1"/>
      <c r="AP865" s="1"/>
      <c r="AQ865" s="1"/>
      <c r="AR865" s="1"/>
    </row>
    <row r="866" spans="1:44" ht="15.75" thickBot="1">
      <c r="A866" s="57"/>
      <c r="B866" s="114"/>
      <c r="AD866" s="1"/>
      <c r="AE866" s="116"/>
      <c r="AF866" s="116"/>
      <c r="AG866" s="116"/>
      <c r="AH866" s="1"/>
      <c r="AI866" s="1"/>
      <c r="AJ866" s="1"/>
      <c r="AK866" s="1"/>
      <c r="AL866" s="1"/>
      <c r="AM866" s="1"/>
      <c r="AN866" s="1"/>
      <c r="AO866" s="1"/>
      <c r="AP866" s="1"/>
      <c r="AQ866" s="1"/>
      <c r="AR866" s="1"/>
    </row>
    <row r="867" spans="1:44" ht="15.75" thickBot="1">
      <c r="A867" s="57"/>
      <c r="B867" s="114"/>
      <c r="AD867" s="1"/>
      <c r="AE867" s="116"/>
      <c r="AF867" s="116"/>
      <c r="AG867" s="116"/>
      <c r="AH867" s="1"/>
      <c r="AI867" s="1"/>
      <c r="AJ867" s="1"/>
      <c r="AK867" s="1"/>
      <c r="AL867" s="1"/>
      <c r="AM867" s="1"/>
      <c r="AN867" s="1"/>
      <c r="AO867" s="1"/>
      <c r="AP867" s="1"/>
      <c r="AQ867" s="1"/>
      <c r="AR867" s="1"/>
    </row>
    <row r="868" spans="1:44" ht="15.75" thickBot="1">
      <c r="A868" s="57"/>
      <c r="B868" s="114"/>
      <c r="AD868" s="1"/>
      <c r="AE868" s="116"/>
      <c r="AF868" s="116"/>
      <c r="AG868" s="116"/>
      <c r="AH868" s="1"/>
      <c r="AI868" s="1"/>
      <c r="AJ868" s="1"/>
      <c r="AK868" s="1"/>
      <c r="AL868" s="1"/>
      <c r="AM868" s="1"/>
      <c r="AN868" s="1"/>
      <c r="AO868" s="1"/>
      <c r="AP868" s="1"/>
      <c r="AQ868" s="1"/>
      <c r="AR868" s="1"/>
    </row>
    <row r="869" spans="1:44" ht="15.75" thickBot="1">
      <c r="A869" s="57"/>
      <c r="B869" s="114"/>
      <c r="AD869" s="1"/>
      <c r="AE869" s="116"/>
      <c r="AF869" s="116"/>
      <c r="AG869" s="116"/>
      <c r="AH869" s="1"/>
      <c r="AI869" s="1"/>
      <c r="AJ869" s="1"/>
      <c r="AK869" s="1"/>
      <c r="AL869" s="1"/>
      <c r="AM869" s="1"/>
      <c r="AN869" s="1"/>
      <c r="AO869" s="1"/>
      <c r="AP869" s="1"/>
      <c r="AQ869" s="1"/>
      <c r="AR869" s="1"/>
    </row>
    <row r="870" spans="1:44" ht="15.75" thickBot="1">
      <c r="A870" s="57"/>
      <c r="B870" s="114"/>
      <c r="AD870" s="1"/>
      <c r="AE870" s="116"/>
      <c r="AF870" s="116"/>
      <c r="AG870" s="116"/>
      <c r="AH870" s="1"/>
      <c r="AI870" s="1"/>
      <c r="AJ870" s="1"/>
      <c r="AK870" s="1"/>
      <c r="AL870" s="1"/>
      <c r="AM870" s="1"/>
      <c r="AN870" s="1"/>
      <c r="AO870" s="1"/>
      <c r="AP870" s="1"/>
      <c r="AQ870" s="1"/>
      <c r="AR870" s="1"/>
    </row>
    <row r="871" spans="1:44" ht="15.75" thickBot="1">
      <c r="A871" s="57"/>
      <c r="B871" s="114"/>
      <c r="AD871" s="1"/>
      <c r="AE871" s="116"/>
      <c r="AF871" s="116"/>
      <c r="AG871" s="116"/>
      <c r="AH871" s="1"/>
      <c r="AI871" s="1"/>
      <c r="AJ871" s="1"/>
      <c r="AK871" s="1"/>
      <c r="AL871" s="1"/>
      <c r="AM871" s="1"/>
      <c r="AN871" s="1"/>
      <c r="AO871" s="1"/>
      <c r="AP871" s="1"/>
      <c r="AQ871" s="1"/>
      <c r="AR871" s="1"/>
    </row>
    <row r="872" spans="1:44" ht="15.75" thickBot="1">
      <c r="A872" s="57"/>
      <c r="B872" s="114"/>
      <c r="AD872" s="1"/>
      <c r="AE872" s="116"/>
      <c r="AF872" s="116"/>
      <c r="AG872" s="116"/>
      <c r="AH872" s="1"/>
      <c r="AI872" s="1"/>
      <c r="AJ872" s="1"/>
      <c r="AK872" s="1"/>
      <c r="AL872" s="1"/>
      <c r="AM872" s="1"/>
      <c r="AN872" s="1"/>
      <c r="AO872" s="1"/>
      <c r="AP872" s="1"/>
      <c r="AQ872" s="1"/>
      <c r="AR872" s="1"/>
    </row>
    <row r="873" spans="1:44" ht="15.75" thickBot="1">
      <c r="A873" s="57"/>
      <c r="B873" s="114"/>
      <c r="AD873" s="1"/>
      <c r="AE873" s="116"/>
      <c r="AF873" s="116"/>
      <c r="AG873" s="116"/>
      <c r="AH873" s="1"/>
      <c r="AI873" s="1"/>
      <c r="AJ873" s="1"/>
      <c r="AK873" s="1"/>
      <c r="AL873" s="1"/>
      <c r="AM873" s="1"/>
      <c r="AN873" s="1"/>
      <c r="AO873" s="1"/>
      <c r="AP873" s="1"/>
      <c r="AQ873" s="1"/>
      <c r="AR873" s="1"/>
    </row>
    <row r="874" spans="1:44" ht="15.75" thickBot="1">
      <c r="A874" s="57"/>
      <c r="B874" s="114"/>
      <c r="AD874" s="1"/>
      <c r="AE874" s="116"/>
      <c r="AF874" s="116"/>
      <c r="AG874" s="116"/>
      <c r="AH874" s="1"/>
      <c r="AI874" s="1"/>
      <c r="AJ874" s="1"/>
      <c r="AK874" s="1"/>
      <c r="AL874" s="1"/>
      <c r="AM874" s="1"/>
      <c r="AN874" s="1"/>
      <c r="AO874" s="1"/>
      <c r="AP874" s="1"/>
      <c r="AQ874" s="1"/>
      <c r="AR874" s="1"/>
    </row>
    <row r="875" spans="1:44" ht="15.75" thickBot="1">
      <c r="A875" s="57"/>
      <c r="B875" s="114"/>
      <c r="AD875" s="1"/>
      <c r="AE875" s="116"/>
      <c r="AF875" s="116"/>
      <c r="AG875" s="116"/>
      <c r="AH875" s="1"/>
      <c r="AI875" s="1"/>
      <c r="AJ875" s="1"/>
      <c r="AK875" s="1"/>
      <c r="AL875" s="1"/>
      <c r="AM875" s="1"/>
      <c r="AN875" s="1"/>
      <c r="AO875" s="1"/>
      <c r="AP875" s="1"/>
      <c r="AQ875" s="1"/>
      <c r="AR875" s="1"/>
    </row>
    <row r="876" spans="1:44" ht="15.75" thickBot="1">
      <c r="A876" s="57"/>
      <c r="B876" s="114"/>
      <c r="AD876" s="1"/>
      <c r="AE876" s="116"/>
      <c r="AF876" s="116"/>
      <c r="AG876" s="116"/>
      <c r="AH876" s="1"/>
      <c r="AI876" s="1"/>
      <c r="AJ876" s="1"/>
      <c r="AK876" s="1"/>
      <c r="AL876" s="1"/>
      <c r="AM876" s="1"/>
      <c r="AN876" s="1"/>
      <c r="AO876" s="1"/>
      <c r="AP876" s="1"/>
      <c r="AQ876" s="1"/>
      <c r="AR876" s="1"/>
    </row>
    <row r="877" spans="1:44" ht="15.75" thickBot="1">
      <c r="A877" s="57"/>
      <c r="B877" s="114"/>
      <c r="AD877" s="1"/>
      <c r="AE877" s="116"/>
      <c r="AF877" s="116"/>
      <c r="AG877" s="116"/>
      <c r="AH877" s="1"/>
      <c r="AI877" s="1"/>
      <c r="AJ877" s="1"/>
      <c r="AK877" s="1"/>
      <c r="AL877" s="1"/>
      <c r="AM877" s="1"/>
      <c r="AN877" s="1"/>
      <c r="AO877" s="1"/>
      <c r="AP877" s="1"/>
      <c r="AQ877" s="1"/>
      <c r="AR877" s="1"/>
    </row>
    <row r="878" spans="1:44" ht="15.75" thickBot="1">
      <c r="A878" s="57"/>
      <c r="B878" s="114"/>
      <c r="AD878" s="1"/>
      <c r="AE878" s="116"/>
      <c r="AF878" s="116"/>
      <c r="AG878" s="116"/>
      <c r="AH878" s="1"/>
      <c r="AI878" s="1"/>
      <c r="AJ878" s="1"/>
      <c r="AK878" s="1"/>
      <c r="AL878" s="1"/>
      <c r="AM878" s="1"/>
      <c r="AN878" s="1"/>
      <c r="AO878" s="1"/>
      <c r="AP878" s="1"/>
      <c r="AQ878" s="1"/>
      <c r="AR878" s="1"/>
    </row>
    <row r="879" spans="1:44" ht="15.75" thickBot="1">
      <c r="A879" s="57"/>
      <c r="B879" s="114"/>
      <c r="AD879" s="1"/>
      <c r="AE879" s="116"/>
      <c r="AF879" s="116"/>
      <c r="AG879" s="116"/>
      <c r="AH879" s="1"/>
      <c r="AI879" s="1"/>
      <c r="AJ879" s="1"/>
      <c r="AK879" s="1"/>
      <c r="AL879" s="1"/>
      <c r="AM879" s="1"/>
      <c r="AN879" s="1"/>
      <c r="AO879" s="1"/>
      <c r="AP879" s="1"/>
      <c r="AQ879" s="1"/>
      <c r="AR879" s="1"/>
    </row>
    <row r="880" spans="1:44" ht="15.75" thickBot="1">
      <c r="A880" s="57"/>
      <c r="B880" s="114"/>
      <c r="AD880" s="1"/>
      <c r="AE880" s="116"/>
      <c r="AF880" s="116"/>
      <c r="AG880" s="116"/>
      <c r="AH880" s="1"/>
      <c r="AI880" s="1"/>
      <c r="AJ880" s="1"/>
      <c r="AK880" s="1"/>
      <c r="AL880" s="1"/>
      <c r="AM880" s="1"/>
      <c r="AN880" s="1"/>
      <c r="AO880" s="1"/>
      <c r="AP880" s="1"/>
      <c r="AQ880" s="1"/>
      <c r="AR880" s="1"/>
    </row>
    <row r="881" spans="1:44" ht="15.75" thickBot="1">
      <c r="A881" s="57"/>
      <c r="B881" s="114"/>
      <c r="AD881" s="1"/>
      <c r="AE881" s="116"/>
      <c r="AF881" s="116"/>
      <c r="AG881" s="116"/>
      <c r="AH881" s="1"/>
      <c r="AI881" s="1"/>
      <c r="AJ881" s="1"/>
      <c r="AK881" s="1"/>
      <c r="AL881" s="1"/>
      <c r="AM881" s="1"/>
      <c r="AN881" s="1"/>
      <c r="AO881" s="1"/>
      <c r="AP881" s="1"/>
      <c r="AQ881" s="1"/>
      <c r="AR881" s="1"/>
    </row>
    <row r="882" spans="1:44" ht="15.75" thickBot="1">
      <c r="A882" s="57"/>
      <c r="B882" s="114"/>
      <c r="AD882" s="1"/>
      <c r="AE882" s="116"/>
      <c r="AF882" s="116"/>
      <c r="AG882" s="116"/>
      <c r="AH882" s="1"/>
      <c r="AI882" s="1"/>
      <c r="AJ882" s="1"/>
      <c r="AK882" s="1"/>
      <c r="AL882" s="1"/>
      <c r="AM882" s="1"/>
      <c r="AN882" s="1"/>
      <c r="AO882" s="1"/>
      <c r="AP882" s="1"/>
      <c r="AQ882" s="1"/>
      <c r="AR882" s="1"/>
    </row>
    <row r="883" spans="1:44" ht="15.75" thickBot="1">
      <c r="A883" s="57"/>
      <c r="B883" s="114"/>
      <c r="AD883" s="1"/>
      <c r="AE883" s="116"/>
      <c r="AF883" s="116"/>
      <c r="AG883" s="116"/>
      <c r="AH883" s="1"/>
      <c r="AI883" s="1"/>
      <c r="AJ883" s="1"/>
      <c r="AK883" s="1"/>
      <c r="AL883" s="1"/>
      <c r="AM883" s="1"/>
      <c r="AN883" s="1"/>
      <c r="AO883" s="1"/>
      <c r="AP883" s="1"/>
      <c r="AQ883" s="1"/>
      <c r="AR883" s="1"/>
    </row>
    <row r="884" spans="1:44" ht="15.75" thickBot="1">
      <c r="A884" s="57"/>
      <c r="B884" s="114"/>
      <c r="AD884" s="1"/>
      <c r="AE884" s="116"/>
      <c r="AF884" s="116"/>
      <c r="AG884" s="116"/>
      <c r="AH884" s="1"/>
      <c r="AI884" s="1"/>
      <c r="AJ884" s="1"/>
      <c r="AK884" s="1"/>
      <c r="AL884" s="1"/>
      <c r="AM884" s="1"/>
      <c r="AN884" s="1"/>
      <c r="AO884" s="1"/>
      <c r="AP884" s="1"/>
      <c r="AQ884" s="1"/>
      <c r="AR884" s="1"/>
    </row>
    <row r="885" spans="1:44" ht="15.75" thickBot="1">
      <c r="A885" s="57"/>
      <c r="B885" s="114"/>
      <c r="AD885" s="1"/>
      <c r="AE885" s="116"/>
      <c r="AF885" s="116"/>
      <c r="AG885" s="116"/>
      <c r="AH885" s="1"/>
      <c r="AI885" s="1"/>
      <c r="AJ885" s="1"/>
      <c r="AK885" s="1"/>
      <c r="AL885" s="1"/>
      <c r="AM885" s="1"/>
      <c r="AN885" s="1"/>
      <c r="AO885" s="1"/>
      <c r="AP885" s="1"/>
      <c r="AQ885" s="1"/>
      <c r="AR885" s="1"/>
    </row>
    <row r="886" spans="1:44" ht="15.75" thickBot="1">
      <c r="A886" s="57"/>
      <c r="B886" s="114"/>
      <c r="AD886" s="1"/>
      <c r="AE886" s="116"/>
      <c r="AF886" s="116"/>
      <c r="AG886" s="116"/>
      <c r="AH886" s="1"/>
      <c r="AI886" s="1"/>
      <c r="AJ886" s="1"/>
      <c r="AK886" s="1"/>
      <c r="AL886" s="1"/>
      <c r="AM886" s="1"/>
      <c r="AN886" s="1"/>
      <c r="AO886" s="1"/>
      <c r="AP886" s="1"/>
      <c r="AQ886" s="1"/>
      <c r="AR886" s="1"/>
    </row>
    <row r="887" spans="1:44" ht="15.75" thickBot="1">
      <c r="A887" s="57"/>
      <c r="B887" s="114"/>
      <c r="AD887" s="1"/>
      <c r="AE887" s="116"/>
      <c r="AF887" s="116"/>
      <c r="AG887" s="116"/>
      <c r="AH887" s="1"/>
      <c r="AI887" s="1"/>
      <c r="AJ887" s="1"/>
      <c r="AK887" s="1"/>
      <c r="AL887" s="1"/>
      <c r="AM887" s="1"/>
      <c r="AN887" s="1"/>
      <c r="AO887" s="1"/>
      <c r="AP887" s="1"/>
      <c r="AQ887" s="1"/>
      <c r="AR887" s="1"/>
    </row>
    <row r="888" spans="1:44" ht="15.75" thickBot="1">
      <c r="A888" s="57"/>
      <c r="B888" s="114"/>
      <c r="AD888" s="1"/>
      <c r="AE888" s="116"/>
      <c r="AF888" s="116"/>
      <c r="AG888" s="116"/>
      <c r="AH888" s="1"/>
      <c r="AI888" s="1"/>
      <c r="AJ888" s="1"/>
      <c r="AK888" s="1"/>
      <c r="AL888" s="1"/>
      <c r="AM888" s="1"/>
      <c r="AN888" s="1"/>
      <c r="AO888" s="1"/>
      <c r="AP888" s="1"/>
      <c r="AQ888" s="1"/>
      <c r="AR888" s="1"/>
    </row>
    <row r="889" spans="1:44" ht="15.75" thickBot="1">
      <c r="A889" s="57"/>
      <c r="B889" s="114"/>
      <c r="AD889" s="1"/>
      <c r="AE889" s="116"/>
      <c r="AF889" s="116"/>
      <c r="AG889" s="116"/>
      <c r="AH889" s="1"/>
      <c r="AI889" s="1"/>
      <c r="AJ889" s="1"/>
      <c r="AK889" s="1"/>
      <c r="AL889" s="1"/>
      <c r="AM889" s="1"/>
      <c r="AN889" s="1"/>
      <c r="AO889" s="1"/>
      <c r="AP889" s="1"/>
      <c r="AQ889" s="1"/>
      <c r="AR889" s="1"/>
    </row>
    <row r="890" spans="1:44" ht="15.75" thickBot="1">
      <c r="A890" s="57"/>
      <c r="B890" s="114"/>
      <c r="AD890" s="1"/>
      <c r="AE890" s="116"/>
      <c r="AF890" s="116"/>
      <c r="AG890" s="116"/>
      <c r="AH890" s="1"/>
      <c r="AI890" s="1"/>
      <c r="AJ890" s="1"/>
      <c r="AK890" s="1"/>
      <c r="AL890" s="1"/>
      <c r="AM890" s="1"/>
      <c r="AN890" s="1"/>
      <c r="AO890" s="1"/>
      <c r="AP890" s="1"/>
      <c r="AQ890" s="1"/>
      <c r="AR890" s="1"/>
    </row>
    <row r="891" spans="1:44" ht="15.75" thickBot="1">
      <c r="A891" s="57"/>
      <c r="B891" s="114"/>
      <c r="AD891" s="1"/>
      <c r="AE891" s="116"/>
      <c r="AF891" s="116"/>
      <c r="AG891" s="116"/>
      <c r="AH891" s="1"/>
      <c r="AI891" s="1"/>
      <c r="AJ891" s="1"/>
      <c r="AK891" s="1"/>
      <c r="AL891" s="1"/>
      <c r="AM891" s="1"/>
      <c r="AN891" s="1"/>
      <c r="AO891" s="1"/>
      <c r="AP891" s="1"/>
      <c r="AQ891" s="1"/>
      <c r="AR891" s="1"/>
    </row>
    <row r="892" spans="1:44" ht="15.75" thickBot="1">
      <c r="A892" s="57"/>
      <c r="B892" s="114"/>
      <c r="AD892" s="1"/>
      <c r="AE892" s="116"/>
      <c r="AF892" s="116"/>
      <c r="AG892" s="116"/>
      <c r="AH892" s="1"/>
      <c r="AI892" s="1"/>
      <c r="AJ892" s="1"/>
      <c r="AK892" s="1"/>
      <c r="AL892" s="1"/>
      <c r="AM892" s="1"/>
      <c r="AN892" s="1"/>
      <c r="AO892" s="1"/>
      <c r="AP892" s="1"/>
      <c r="AQ892" s="1"/>
      <c r="AR892" s="1"/>
    </row>
    <row r="893" spans="1:44" ht="15.75" thickBot="1">
      <c r="A893" s="57"/>
      <c r="B893" s="114"/>
      <c r="AD893" s="1"/>
      <c r="AE893" s="116"/>
      <c r="AF893" s="116"/>
      <c r="AG893" s="116"/>
      <c r="AH893" s="1"/>
      <c r="AI893" s="1"/>
      <c r="AJ893" s="1"/>
      <c r="AK893" s="1"/>
      <c r="AL893" s="1"/>
      <c r="AM893" s="1"/>
      <c r="AN893" s="1"/>
      <c r="AO893" s="1"/>
      <c r="AP893" s="1"/>
      <c r="AQ893" s="1"/>
      <c r="AR893" s="1"/>
    </row>
    <row r="894" spans="1:44" ht="15.75" thickBot="1">
      <c r="A894" s="57"/>
      <c r="B894" s="114"/>
      <c r="AD894" s="1"/>
      <c r="AE894" s="116"/>
      <c r="AF894" s="116"/>
      <c r="AG894" s="116"/>
      <c r="AH894" s="1"/>
      <c r="AI894" s="1"/>
      <c r="AJ894" s="1"/>
      <c r="AK894" s="1"/>
      <c r="AL894" s="1"/>
      <c r="AM894" s="1"/>
      <c r="AN894" s="1"/>
      <c r="AO894" s="1"/>
      <c r="AP894" s="1"/>
      <c r="AQ894" s="1"/>
      <c r="AR894" s="1"/>
    </row>
    <row r="895" spans="1:44" ht="15.75" thickBot="1">
      <c r="A895" s="57"/>
      <c r="B895" s="114"/>
      <c r="AD895" s="1"/>
      <c r="AE895" s="116"/>
      <c r="AF895" s="116"/>
      <c r="AG895" s="116"/>
      <c r="AH895" s="1"/>
      <c r="AI895" s="1"/>
      <c r="AJ895" s="1"/>
      <c r="AK895" s="1"/>
      <c r="AL895" s="1"/>
      <c r="AM895" s="1"/>
      <c r="AN895" s="1"/>
      <c r="AO895" s="1"/>
      <c r="AP895" s="1"/>
      <c r="AQ895" s="1"/>
      <c r="AR895" s="1"/>
    </row>
    <row r="896" spans="1:44" ht="15.75" thickBot="1">
      <c r="A896" s="57"/>
      <c r="B896" s="114"/>
      <c r="AD896" s="1"/>
      <c r="AE896" s="116"/>
      <c r="AF896" s="116"/>
      <c r="AG896" s="116"/>
      <c r="AH896" s="1"/>
      <c r="AI896" s="1"/>
      <c r="AJ896" s="1"/>
      <c r="AK896" s="1"/>
      <c r="AL896" s="1"/>
      <c r="AM896" s="1"/>
      <c r="AN896" s="1"/>
      <c r="AO896" s="1"/>
      <c r="AP896" s="1"/>
      <c r="AQ896" s="1"/>
      <c r="AR896" s="1"/>
    </row>
    <row r="897" spans="1:44" ht="15.75" thickBot="1">
      <c r="A897" s="57"/>
      <c r="B897" s="114"/>
      <c r="AD897" s="1"/>
      <c r="AE897" s="116"/>
      <c r="AF897" s="116"/>
      <c r="AG897" s="116"/>
      <c r="AH897" s="1"/>
      <c r="AI897" s="1"/>
      <c r="AJ897" s="1"/>
      <c r="AK897" s="1"/>
      <c r="AL897" s="1"/>
      <c r="AM897" s="1"/>
      <c r="AN897" s="1"/>
      <c r="AO897" s="1"/>
      <c r="AP897" s="1"/>
      <c r="AQ897" s="1"/>
      <c r="AR897" s="1"/>
    </row>
    <row r="898" spans="1:44" ht="15.75" thickBot="1">
      <c r="A898" s="57"/>
      <c r="B898" s="114"/>
      <c r="AD898" s="1"/>
      <c r="AE898" s="116"/>
      <c r="AF898" s="116"/>
      <c r="AG898" s="116"/>
      <c r="AH898" s="1"/>
      <c r="AI898" s="1"/>
      <c r="AJ898" s="1"/>
      <c r="AK898" s="1"/>
      <c r="AL898" s="1"/>
      <c r="AM898" s="1"/>
      <c r="AN898" s="1"/>
      <c r="AO898" s="1"/>
      <c r="AP898" s="1"/>
      <c r="AQ898" s="1"/>
      <c r="AR898" s="1"/>
    </row>
    <row r="899" spans="1:44" ht="15.75" thickBot="1">
      <c r="A899" s="57"/>
      <c r="B899" s="114"/>
      <c r="AD899" s="1"/>
      <c r="AE899" s="116"/>
      <c r="AF899" s="116"/>
      <c r="AG899" s="116"/>
      <c r="AH899" s="1"/>
      <c r="AI899" s="1"/>
      <c r="AJ899" s="1"/>
      <c r="AK899" s="1"/>
      <c r="AL899" s="1"/>
      <c r="AM899" s="1"/>
      <c r="AN899" s="1"/>
      <c r="AO899" s="1"/>
      <c r="AP899" s="1"/>
      <c r="AQ899" s="1"/>
      <c r="AR899" s="1"/>
    </row>
    <row r="900" spans="1:44" ht="15.75" thickBot="1">
      <c r="A900" s="57"/>
      <c r="B900" s="114"/>
      <c r="AD900" s="1"/>
      <c r="AE900" s="116"/>
      <c r="AF900" s="116"/>
      <c r="AG900" s="116"/>
      <c r="AH900" s="1"/>
      <c r="AI900" s="1"/>
      <c r="AJ900" s="1"/>
      <c r="AK900" s="1"/>
      <c r="AL900" s="1"/>
      <c r="AM900" s="1"/>
      <c r="AN900" s="1"/>
      <c r="AO900" s="1"/>
      <c r="AP900" s="1"/>
      <c r="AQ900" s="1"/>
      <c r="AR900" s="1"/>
    </row>
    <row r="901" spans="1:44" ht="15.75" thickBot="1">
      <c r="A901" s="57"/>
      <c r="B901" s="114"/>
      <c r="AD901" s="1"/>
      <c r="AE901" s="116"/>
      <c r="AF901" s="116"/>
      <c r="AG901" s="116"/>
      <c r="AH901" s="1"/>
      <c r="AI901" s="1"/>
      <c r="AJ901" s="1"/>
      <c r="AK901" s="1"/>
      <c r="AL901" s="1"/>
      <c r="AM901" s="1"/>
      <c r="AN901" s="1"/>
      <c r="AO901" s="1"/>
      <c r="AP901" s="1"/>
      <c r="AQ901" s="1"/>
      <c r="AR901" s="1"/>
    </row>
    <row r="902" spans="1:44" ht="15.75" thickBot="1">
      <c r="A902" s="57"/>
      <c r="B902" s="114"/>
      <c r="AD902" s="1"/>
      <c r="AE902" s="116"/>
      <c r="AF902" s="116"/>
      <c r="AG902" s="116"/>
      <c r="AH902" s="1"/>
      <c r="AI902" s="1"/>
      <c r="AJ902" s="1"/>
      <c r="AK902" s="1"/>
      <c r="AL902" s="1"/>
      <c r="AM902" s="1"/>
      <c r="AN902" s="1"/>
      <c r="AO902" s="1"/>
      <c r="AP902" s="1"/>
      <c r="AQ902" s="1"/>
      <c r="AR902" s="1"/>
    </row>
    <row r="903" spans="1:44" ht="15.75" thickBot="1">
      <c r="A903" s="57"/>
      <c r="B903" s="114"/>
      <c r="AD903" s="1"/>
      <c r="AE903" s="116"/>
      <c r="AF903" s="116"/>
      <c r="AG903" s="116"/>
      <c r="AH903" s="1"/>
      <c r="AI903" s="1"/>
      <c r="AJ903" s="1"/>
      <c r="AK903" s="1"/>
      <c r="AL903" s="1"/>
      <c r="AM903" s="1"/>
      <c r="AN903" s="1"/>
      <c r="AO903" s="1"/>
      <c r="AP903" s="1"/>
      <c r="AQ903" s="1"/>
      <c r="AR903" s="1"/>
    </row>
    <row r="904" spans="1:44" ht="15.75" thickBot="1">
      <c r="A904" s="57"/>
      <c r="B904" s="114"/>
      <c r="AD904" s="1"/>
      <c r="AE904" s="116"/>
      <c r="AF904" s="116"/>
      <c r="AG904" s="116"/>
      <c r="AH904" s="1"/>
      <c r="AI904" s="1"/>
      <c r="AJ904" s="1"/>
      <c r="AK904" s="1"/>
      <c r="AL904" s="1"/>
      <c r="AM904" s="1"/>
      <c r="AN904" s="1"/>
      <c r="AO904" s="1"/>
      <c r="AP904" s="1"/>
      <c r="AQ904" s="1"/>
      <c r="AR904" s="1"/>
    </row>
    <row r="905" spans="1:44" ht="15.75" thickBot="1">
      <c r="A905" s="57"/>
      <c r="B905" s="114"/>
      <c r="AD905" s="1"/>
      <c r="AE905" s="116"/>
      <c r="AF905" s="116"/>
      <c r="AG905" s="116"/>
      <c r="AH905" s="1"/>
      <c r="AI905" s="1"/>
      <c r="AJ905" s="1"/>
      <c r="AK905" s="1"/>
      <c r="AL905" s="1"/>
      <c r="AM905" s="1"/>
      <c r="AN905" s="1"/>
      <c r="AO905" s="1"/>
      <c r="AP905" s="1"/>
      <c r="AQ905" s="1"/>
      <c r="AR905" s="1"/>
    </row>
    <row r="906" spans="1:44" ht="15.75" thickBot="1">
      <c r="A906" s="57"/>
      <c r="B906" s="114"/>
      <c r="AD906" s="1"/>
      <c r="AE906" s="116"/>
      <c r="AF906" s="116"/>
      <c r="AG906" s="116"/>
      <c r="AH906" s="1"/>
      <c r="AI906" s="1"/>
      <c r="AJ906" s="1"/>
      <c r="AK906" s="1"/>
      <c r="AL906" s="1"/>
      <c r="AM906" s="1"/>
      <c r="AN906" s="1"/>
      <c r="AO906" s="1"/>
      <c r="AP906" s="1"/>
      <c r="AQ906" s="1"/>
      <c r="AR906" s="1"/>
    </row>
    <row r="907" spans="1:44" ht="15.75" thickBot="1">
      <c r="A907" s="57"/>
      <c r="B907" s="114"/>
      <c r="AD907" s="1"/>
      <c r="AE907" s="116"/>
      <c r="AF907" s="116"/>
      <c r="AG907" s="116"/>
      <c r="AH907" s="1"/>
      <c r="AI907" s="1"/>
      <c r="AJ907" s="1"/>
      <c r="AK907" s="1"/>
      <c r="AL907" s="1"/>
      <c r="AM907" s="1"/>
      <c r="AN907" s="1"/>
      <c r="AO907" s="1"/>
      <c r="AP907" s="1"/>
      <c r="AQ907" s="1"/>
      <c r="AR907" s="1"/>
    </row>
    <row r="908" spans="1:44" ht="15.75" thickBot="1">
      <c r="A908" s="57"/>
      <c r="B908" s="114"/>
      <c r="AD908" s="1"/>
      <c r="AE908" s="116"/>
      <c r="AF908" s="116"/>
      <c r="AG908" s="116"/>
      <c r="AH908" s="1"/>
      <c r="AI908" s="1"/>
      <c r="AJ908" s="1"/>
      <c r="AK908" s="1"/>
      <c r="AL908" s="1"/>
      <c r="AM908" s="1"/>
      <c r="AN908" s="1"/>
      <c r="AO908" s="1"/>
      <c r="AP908" s="1"/>
      <c r="AQ908" s="1"/>
      <c r="AR908" s="1"/>
    </row>
    <row r="909" spans="1:44" ht="15.75" thickBot="1">
      <c r="A909" s="57"/>
      <c r="B909" s="114"/>
      <c r="AD909" s="1"/>
      <c r="AE909" s="116"/>
      <c r="AF909" s="116"/>
      <c r="AG909" s="116"/>
      <c r="AH909" s="1"/>
      <c r="AI909" s="1"/>
      <c r="AJ909" s="1"/>
      <c r="AK909" s="1"/>
      <c r="AL909" s="1"/>
      <c r="AM909" s="1"/>
      <c r="AN909" s="1"/>
      <c r="AO909" s="1"/>
      <c r="AP909" s="1"/>
      <c r="AQ909" s="1"/>
      <c r="AR909" s="1"/>
    </row>
    <row r="910" spans="1:44" ht="15.75" thickBot="1">
      <c r="A910" s="57"/>
      <c r="B910" s="114"/>
      <c r="AD910" s="1"/>
      <c r="AE910" s="116"/>
      <c r="AF910" s="116"/>
      <c r="AG910" s="116"/>
      <c r="AH910" s="1"/>
      <c r="AI910" s="1"/>
      <c r="AJ910" s="1"/>
      <c r="AK910" s="1"/>
      <c r="AL910" s="1"/>
      <c r="AM910" s="1"/>
      <c r="AN910" s="1"/>
      <c r="AO910" s="1"/>
      <c r="AP910" s="1"/>
      <c r="AQ910" s="1"/>
      <c r="AR910" s="1"/>
    </row>
    <row r="911" spans="1:44" ht="15.75" thickBot="1">
      <c r="A911" s="57"/>
      <c r="B911" s="114"/>
      <c r="AD911" s="1"/>
      <c r="AE911" s="116"/>
      <c r="AF911" s="116"/>
      <c r="AG911" s="116"/>
      <c r="AH911" s="1"/>
      <c r="AI911" s="1"/>
      <c r="AJ911" s="1"/>
      <c r="AK911" s="1"/>
      <c r="AL911" s="1"/>
      <c r="AM911" s="1"/>
      <c r="AN911" s="1"/>
      <c r="AO911" s="1"/>
      <c r="AP911" s="1"/>
      <c r="AQ911" s="1"/>
      <c r="AR911" s="1"/>
    </row>
    <row r="912" spans="1:44" ht="15.75" thickBot="1">
      <c r="A912" s="57"/>
      <c r="B912" s="114"/>
      <c r="AD912" s="1"/>
      <c r="AE912" s="116"/>
      <c r="AF912" s="116"/>
      <c r="AG912" s="116"/>
      <c r="AH912" s="1"/>
      <c r="AI912" s="1"/>
      <c r="AJ912" s="1"/>
      <c r="AK912" s="1"/>
      <c r="AL912" s="1"/>
      <c r="AM912" s="1"/>
      <c r="AN912" s="1"/>
      <c r="AO912" s="1"/>
      <c r="AP912" s="1"/>
      <c r="AQ912" s="1"/>
      <c r="AR912" s="1"/>
    </row>
    <row r="913" spans="1:44" ht="15.75" thickBot="1">
      <c r="A913" s="57"/>
      <c r="B913" s="114"/>
      <c r="AD913" s="1"/>
      <c r="AE913" s="116"/>
      <c r="AF913" s="116"/>
      <c r="AG913" s="116"/>
      <c r="AH913" s="1"/>
      <c r="AI913" s="1"/>
      <c r="AJ913" s="1"/>
      <c r="AK913" s="1"/>
      <c r="AL913" s="1"/>
      <c r="AM913" s="1"/>
      <c r="AN913" s="1"/>
      <c r="AO913" s="1"/>
      <c r="AP913" s="1"/>
      <c r="AQ913" s="1"/>
      <c r="AR913" s="1"/>
    </row>
    <row r="914" spans="1:44" ht="15.75" thickBot="1">
      <c r="A914" s="57"/>
      <c r="B914" s="114"/>
      <c r="AD914" s="1"/>
      <c r="AE914" s="116"/>
      <c r="AF914" s="116"/>
      <c r="AG914" s="116"/>
      <c r="AH914" s="1"/>
      <c r="AI914" s="1"/>
      <c r="AJ914" s="1"/>
      <c r="AK914" s="1"/>
      <c r="AL914" s="1"/>
      <c r="AM914" s="1"/>
      <c r="AN914" s="1"/>
      <c r="AO914" s="1"/>
      <c r="AP914" s="1"/>
      <c r="AQ914" s="1"/>
      <c r="AR914" s="1"/>
    </row>
    <row r="915" spans="1:44" ht="15.75" thickBot="1">
      <c r="A915" s="57"/>
      <c r="B915" s="114"/>
      <c r="AD915" s="1"/>
      <c r="AE915" s="116"/>
      <c r="AF915" s="116"/>
      <c r="AG915" s="116"/>
      <c r="AH915" s="1"/>
      <c r="AI915" s="1"/>
      <c r="AJ915" s="1"/>
      <c r="AK915" s="1"/>
      <c r="AL915" s="1"/>
      <c r="AM915" s="1"/>
      <c r="AN915" s="1"/>
      <c r="AO915" s="1"/>
      <c r="AP915" s="1"/>
      <c r="AQ915" s="1"/>
      <c r="AR915" s="1"/>
    </row>
    <row r="916" spans="1:44" ht="15.75" thickBot="1">
      <c r="A916" s="57"/>
      <c r="B916" s="114"/>
      <c r="AD916" s="1"/>
      <c r="AE916" s="116"/>
      <c r="AF916" s="116"/>
      <c r="AG916" s="116"/>
      <c r="AH916" s="1"/>
      <c r="AI916" s="1"/>
      <c r="AJ916" s="1"/>
      <c r="AK916" s="1"/>
      <c r="AL916" s="1"/>
      <c r="AM916" s="1"/>
      <c r="AN916" s="1"/>
      <c r="AO916" s="1"/>
      <c r="AP916" s="1"/>
      <c r="AQ916" s="1"/>
      <c r="AR916" s="1"/>
    </row>
    <row r="917" spans="1:44" ht="15.75" thickBot="1">
      <c r="A917" s="57"/>
      <c r="B917" s="114"/>
      <c r="AD917" s="1"/>
      <c r="AE917" s="116"/>
      <c r="AF917" s="116"/>
      <c r="AG917" s="116"/>
      <c r="AH917" s="1"/>
      <c r="AI917" s="1"/>
      <c r="AJ917" s="1"/>
      <c r="AK917" s="1"/>
      <c r="AL917" s="1"/>
      <c r="AM917" s="1"/>
      <c r="AN917" s="1"/>
      <c r="AO917" s="1"/>
      <c r="AP917" s="1"/>
      <c r="AQ917" s="1"/>
      <c r="AR917" s="1"/>
    </row>
    <row r="918" spans="1:44" ht="15.75" thickBot="1">
      <c r="A918" s="57"/>
      <c r="B918" s="114"/>
      <c r="AD918" s="1"/>
      <c r="AE918" s="116"/>
      <c r="AF918" s="116"/>
      <c r="AG918" s="116"/>
      <c r="AH918" s="1"/>
      <c r="AI918" s="1"/>
      <c r="AJ918" s="1"/>
      <c r="AK918" s="1"/>
      <c r="AL918" s="1"/>
      <c r="AM918" s="1"/>
      <c r="AN918" s="1"/>
      <c r="AO918" s="1"/>
      <c r="AP918" s="1"/>
      <c r="AQ918" s="1"/>
      <c r="AR918" s="1"/>
    </row>
    <row r="919" spans="1:44" ht="15.75" thickBot="1">
      <c r="A919" s="57"/>
      <c r="B919" s="114"/>
      <c r="AD919" s="1"/>
      <c r="AE919" s="116"/>
      <c r="AF919" s="116"/>
      <c r="AG919" s="116"/>
      <c r="AH919" s="1"/>
      <c r="AI919" s="1"/>
      <c r="AJ919" s="1"/>
      <c r="AK919" s="1"/>
      <c r="AL919" s="1"/>
      <c r="AM919" s="1"/>
      <c r="AN919" s="1"/>
      <c r="AO919" s="1"/>
      <c r="AP919" s="1"/>
      <c r="AQ919" s="1"/>
      <c r="AR919" s="1"/>
    </row>
    <row r="920" spans="1:44" ht="15.75" thickBot="1">
      <c r="A920" s="57"/>
      <c r="B920" s="114"/>
      <c r="AD920" s="1"/>
      <c r="AE920" s="116"/>
      <c r="AF920" s="116"/>
      <c r="AG920" s="116"/>
      <c r="AH920" s="1"/>
      <c r="AI920" s="1"/>
      <c r="AJ920" s="1"/>
      <c r="AK920" s="1"/>
      <c r="AL920" s="1"/>
      <c r="AM920" s="1"/>
      <c r="AN920" s="1"/>
      <c r="AO920" s="1"/>
      <c r="AP920" s="1"/>
      <c r="AQ920" s="1"/>
      <c r="AR920" s="1"/>
    </row>
    <row r="921" spans="1:44" ht="15.75" thickBot="1">
      <c r="A921" s="57"/>
      <c r="B921" s="114"/>
      <c r="AD921" s="1"/>
      <c r="AE921" s="116"/>
      <c r="AF921" s="116"/>
      <c r="AG921" s="116"/>
      <c r="AH921" s="1"/>
      <c r="AI921" s="1"/>
      <c r="AJ921" s="1"/>
      <c r="AK921" s="1"/>
      <c r="AL921" s="1"/>
      <c r="AM921" s="1"/>
      <c r="AN921" s="1"/>
      <c r="AO921" s="1"/>
      <c r="AP921" s="1"/>
      <c r="AQ921" s="1"/>
      <c r="AR921" s="1"/>
    </row>
    <row r="922" spans="1:44" ht="15.75" thickBot="1">
      <c r="A922" s="57"/>
      <c r="B922" s="114"/>
      <c r="AD922" s="1"/>
      <c r="AE922" s="116"/>
      <c r="AF922" s="116"/>
      <c r="AG922" s="116"/>
      <c r="AH922" s="1"/>
      <c r="AI922" s="1"/>
      <c r="AJ922" s="1"/>
      <c r="AK922" s="1"/>
      <c r="AL922" s="1"/>
      <c r="AM922" s="1"/>
      <c r="AN922" s="1"/>
      <c r="AO922" s="1"/>
      <c r="AP922" s="1"/>
      <c r="AQ922" s="1"/>
      <c r="AR922" s="1"/>
    </row>
    <row r="923" spans="1:44" ht="15.75" thickBot="1">
      <c r="A923" s="57"/>
      <c r="B923" s="114"/>
      <c r="AD923" s="1"/>
      <c r="AE923" s="116"/>
      <c r="AF923" s="116"/>
      <c r="AG923" s="116"/>
      <c r="AH923" s="1"/>
      <c r="AI923" s="1"/>
      <c r="AJ923" s="1"/>
      <c r="AK923" s="1"/>
      <c r="AL923" s="1"/>
      <c r="AM923" s="1"/>
      <c r="AN923" s="1"/>
      <c r="AO923" s="1"/>
      <c r="AP923" s="1"/>
      <c r="AQ923" s="1"/>
      <c r="AR923" s="1"/>
    </row>
    <row r="924" spans="1:44" ht="15.75" thickBot="1">
      <c r="A924" s="57"/>
      <c r="B924" s="114"/>
      <c r="AD924" s="1"/>
      <c r="AE924" s="116"/>
      <c r="AF924" s="116"/>
      <c r="AG924" s="116"/>
      <c r="AH924" s="1"/>
      <c r="AI924" s="1"/>
      <c r="AJ924" s="1"/>
      <c r="AK924" s="1"/>
      <c r="AL924" s="1"/>
      <c r="AM924" s="1"/>
      <c r="AN924" s="1"/>
      <c r="AO924" s="1"/>
      <c r="AP924" s="1"/>
      <c r="AQ924" s="1"/>
      <c r="AR924" s="1"/>
    </row>
    <row r="925" spans="1:44" ht="15.75" thickBot="1">
      <c r="A925" s="57"/>
      <c r="B925" s="114"/>
      <c r="AD925" s="1"/>
      <c r="AE925" s="116"/>
      <c r="AF925" s="116"/>
      <c r="AG925" s="116"/>
      <c r="AH925" s="1"/>
      <c r="AI925" s="1"/>
      <c r="AJ925" s="1"/>
      <c r="AK925" s="1"/>
      <c r="AL925" s="1"/>
      <c r="AM925" s="1"/>
      <c r="AN925" s="1"/>
      <c r="AO925" s="1"/>
      <c r="AP925" s="1"/>
      <c r="AQ925" s="1"/>
      <c r="AR925" s="1"/>
    </row>
    <row r="926" spans="1:44" ht="15.75" thickBot="1">
      <c r="A926" s="57"/>
      <c r="B926" s="114"/>
      <c r="AD926" s="1"/>
      <c r="AE926" s="116"/>
      <c r="AF926" s="116"/>
      <c r="AG926" s="116"/>
      <c r="AH926" s="1"/>
      <c r="AI926" s="1"/>
      <c r="AJ926" s="1"/>
      <c r="AK926" s="1"/>
      <c r="AL926" s="1"/>
      <c r="AM926" s="1"/>
      <c r="AN926" s="1"/>
      <c r="AO926" s="1"/>
      <c r="AP926" s="1"/>
      <c r="AQ926" s="1"/>
      <c r="AR926" s="1"/>
    </row>
    <row r="927" spans="1:44" ht="15.75" thickBot="1">
      <c r="A927" s="57"/>
      <c r="B927" s="114"/>
      <c r="AD927" s="1"/>
      <c r="AE927" s="116"/>
      <c r="AF927" s="116"/>
      <c r="AG927" s="116"/>
      <c r="AH927" s="1"/>
      <c r="AI927" s="1"/>
      <c r="AJ927" s="1"/>
      <c r="AK927" s="1"/>
      <c r="AL927" s="1"/>
      <c r="AM927" s="1"/>
      <c r="AN927" s="1"/>
      <c r="AO927" s="1"/>
      <c r="AP927" s="1"/>
      <c r="AQ927" s="1"/>
      <c r="AR927" s="1"/>
    </row>
    <row r="928" spans="1:44" ht="15.75" thickBot="1">
      <c r="A928" s="57"/>
      <c r="B928" s="114"/>
      <c r="AD928" s="1"/>
      <c r="AE928" s="116"/>
      <c r="AF928" s="116"/>
      <c r="AG928" s="116"/>
      <c r="AH928" s="1"/>
      <c r="AI928" s="1"/>
      <c r="AJ928" s="1"/>
      <c r="AK928" s="1"/>
      <c r="AL928" s="1"/>
      <c r="AM928" s="1"/>
      <c r="AN928" s="1"/>
      <c r="AO928" s="1"/>
      <c r="AP928" s="1"/>
      <c r="AQ928" s="1"/>
      <c r="AR928" s="1"/>
    </row>
    <row r="929" spans="1:44" ht="15.75" thickBot="1">
      <c r="A929" s="57"/>
      <c r="B929" s="114"/>
      <c r="AD929" s="1"/>
      <c r="AE929" s="116"/>
      <c r="AF929" s="116"/>
      <c r="AG929" s="116"/>
      <c r="AH929" s="1"/>
      <c r="AI929" s="1"/>
      <c r="AJ929" s="1"/>
      <c r="AK929" s="1"/>
      <c r="AL929" s="1"/>
      <c r="AM929" s="1"/>
      <c r="AN929" s="1"/>
      <c r="AO929" s="1"/>
      <c r="AP929" s="1"/>
      <c r="AQ929" s="1"/>
      <c r="AR929" s="1"/>
    </row>
    <row r="930" spans="1:44" ht="15.75" thickBot="1">
      <c r="A930" s="57"/>
      <c r="B930" s="114"/>
      <c r="AD930" s="1"/>
      <c r="AE930" s="116"/>
      <c r="AF930" s="116"/>
      <c r="AG930" s="116"/>
      <c r="AH930" s="1"/>
      <c r="AI930" s="1"/>
      <c r="AJ930" s="1"/>
      <c r="AK930" s="1"/>
      <c r="AL930" s="1"/>
      <c r="AM930" s="1"/>
      <c r="AN930" s="1"/>
      <c r="AO930" s="1"/>
      <c r="AP930" s="1"/>
      <c r="AQ930" s="1"/>
      <c r="AR930" s="1"/>
    </row>
    <row r="931" spans="1:44" ht="15.75" thickBot="1">
      <c r="A931" s="57"/>
      <c r="B931" s="114"/>
      <c r="AD931" s="1"/>
      <c r="AE931" s="116"/>
      <c r="AF931" s="116"/>
      <c r="AG931" s="116"/>
      <c r="AH931" s="1"/>
      <c r="AI931" s="1"/>
      <c r="AJ931" s="1"/>
      <c r="AK931" s="1"/>
      <c r="AL931" s="1"/>
      <c r="AM931" s="1"/>
      <c r="AN931" s="1"/>
      <c r="AO931" s="1"/>
      <c r="AP931" s="1"/>
      <c r="AQ931" s="1"/>
      <c r="AR931" s="1"/>
    </row>
    <row r="932" spans="1:44" ht="15.75" thickBot="1">
      <c r="A932" s="57"/>
      <c r="B932" s="114"/>
      <c r="AD932" s="1"/>
      <c r="AE932" s="116"/>
      <c r="AF932" s="116"/>
      <c r="AG932" s="116"/>
      <c r="AH932" s="1"/>
      <c r="AI932" s="1"/>
      <c r="AJ932" s="1"/>
      <c r="AK932" s="1"/>
      <c r="AL932" s="1"/>
      <c r="AM932" s="1"/>
      <c r="AN932" s="1"/>
      <c r="AO932" s="1"/>
      <c r="AP932" s="1"/>
      <c r="AQ932" s="1"/>
      <c r="AR932" s="1"/>
    </row>
    <row r="933" spans="1:44" ht="15.75" thickBot="1">
      <c r="A933" s="57"/>
      <c r="B933" s="114"/>
      <c r="AD933" s="1"/>
      <c r="AE933" s="116"/>
      <c r="AF933" s="116"/>
      <c r="AG933" s="116"/>
      <c r="AH933" s="1"/>
      <c r="AI933" s="1"/>
      <c r="AJ933" s="1"/>
      <c r="AK933" s="1"/>
      <c r="AL933" s="1"/>
      <c r="AM933" s="1"/>
      <c r="AN933" s="1"/>
      <c r="AO933" s="1"/>
      <c r="AP933" s="1"/>
      <c r="AQ933" s="1"/>
      <c r="AR933" s="1"/>
    </row>
    <row r="934" spans="1:44" ht="15.75" thickBot="1">
      <c r="A934" s="57"/>
      <c r="B934" s="114"/>
      <c r="AD934" s="1"/>
      <c r="AE934" s="116"/>
      <c r="AF934" s="116"/>
      <c r="AG934" s="116"/>
      <c r="AH934" s="1"/>
      <c r="AI934" s="1"/>
      <c r="AJ934" s="1"/>
      <c r="AK934" s="1"/>
      <c r="AL934" s="1"/>
      <c r="AM934" s="1"/>
      <c r="AN934" s="1"/>
      <c r="AO934" s="1"/>
      <c r="AP934" s="1"/>
      <c r="AQ934" s="1"/>
      <c r="AR934" s="1"/>
    </row>
    <row r="935" spans="1:44" ht="15.75" thickBot="1">
      <c r="A935" s="57"/>
      <c r="B935" s="114"/>
      <c r="AD935" s="1"/>
      <c r="AE935" s="116"/>
      <c r="AF935" s="116"/>
      <c r="AG935" s="116"/>
      <c r="AH935" s="1"/>
      <c r="AI935" s="1"/>
      <c r="AJ935" s="1"/>
      <c r="AK935" s="1"/>
      <c r="AL935" s="1"/>
      <c r="AM935" s="1"/>
      <c r="AN935" s="1"/>
      <c r="AO935" s="1"/>
      <c r="AP935" s="1"/>
      <c r="AQ935" s="1"/>
      <c r="AR935" s="1"/>
    </row>
    <row r="936" spans="1:44" ht="15.75" thickBot="1">
      <c r="A936" s="57"/>
      <c r="B936" s="114"/>
      <c r="AD936" s="1"/>
      <c r="AE936" s="116"/>
      <c r="AF936" s="116"/>
      <c r="AG936" s="116"/>
      <c r="AH936" s="1"/>
      <c r="AI936" s="1"/>
      <c r="AJ936" s="1"/>
      <c r="AK936" s="1"/>
      <c r="AL936" s="1"/>
      <c r="AM936" s="1"/>
      <c r="AN936" s="1"/>
      <c r="AO936" s="1"/>
      <c r="AP936" s="1"/>
      <c r="AQ936" s="1"/>
      <c r="AR936" s="1"/>
    </row>
    <row r="937" spans="1:44" ht="15.75" thickBot="1">
      <c r="A937" s="57"/>
      <c r="B937" s="114"/>
      <c r="AD937" s="1"/>
      <c r="AE937" s="116"/>
      <c r="AF937" s="116"/>
      <c r="AG937" s="116"/>
      <c r="AH937" s="1"/>
      <c r="AI937" s="1"/>
      <c r="AJ937" s="1"/>
      <c r="AK937" s="1"/>
      <c r="AL937" s="1"/>
      <c r="AM937" s="1"/>
      <c r="AN937" s="1"/>
      <c r="AO937" s="1"/>
      <c r="AP937" s="1"/>
      <c r="AQ937" s="1"/>
      <c r="AR937" s="1"/>
    </row>
    <row r="938" spans="1:44" ht="15.75" thickBot="1">
      <c r="A938" s="57"/>
      <c r="B938" s="114"/>
      <c r="AD938" s="1"/>
      <c r="AE938" s="116"/>
      <c r="AF938" s="116"/>
      <c r="AG938" s="116"/>
      <c r="AH938" s="1"/>
      <c r="AI938" s="1"/>
      <c r="AJ938" s="1"/>
      <c r="AK938" s="1"/>
      <c r="AL938" s="1"/>
      <c r="AM938" s="1"/>
      <c r="AN938" s="1"/>
      <c r="AO938" s="1"/>
      <c r="AP938" s="1"/>
      <c r="AQ938" s="1"/>
      <c r="AR938" s="1"/>
    </row>
    <row r="939" spans="1:44" ht="15.75" thickBot="1">
      <c r="A939" s="57"/>
      <c r="B939" s="114"/>
      <c r="AD939" s="1"/>
      <c r="AE939" s="116"/>
      <c r="AF939" s="116"/>
      <c r="AG939" s="116"/>
      <c r="AH939" s="1"/>
      <c r="AI939" s="1"/>
      <c r="AJ939" s="1"/>
      <c r="AK939" s="1"/>
      <c r="AL939" s="1"/>
      <c r="AM939" s="1"/>
      <c r="AN939" s="1"/>
      <c r="AO939" s="1"/>
      <c r="AP939" s="1"/>
      <c r="AQ939" s="1"/>
      <c r="AR939" s="1"/>
    </row>
    <row r="940" spans="1:44" ht="15.75" thickBot="1">
      <c r="A940" s="57"/>
      <c r="B940" s="114"/>
      <c r="AD940" s="1"/>
      <c r="AE940" s="116"/>
      <c r="AF940" s="116"/>
      <c r="AG940" s="116"/>
      <c r="AH940" s="1"/>
      <c r="AI940" s="1"/>
      <c r="AJ940" s="1"/>
      <c r="AK940" s="1"/>
      <c r="AL940" s="1"/>
      <c r="AM940" s="1"/>
      <c r="AN940" s="1"/>
      <c r="AO940" s="1"/>
      <c r="AP940" s="1"/>
      <c r="AQ940" s="1"/>
      <c r="AR940" s="1"/>
    </row>
    <row r="941" spans="1:44" ht="15.75" thickBot="1">
      <c r="A941" s="57"/>
      <c r="B941" s="114"/>
      <c r="AD941" s="1"/>
      <c r="AE941" s="116"/>
      <c r="AF941" s="116"/>
      <c r="AG941" s="116"/>
      <c r="AH941" s="1"/>
      <c r="AI941" s="1"/>
      <c r="AJ941" s="1"/>
      <c r="AK941" s="1"/>
      <c r="AL941" s="1"/>
      <c r="AM941" s="1"/>
      <c r="AN941" s="1"/>
      <c r="AO941" s="1"/>
      <c r="AP941" s="1"/>
      <c r="AQ941" s="1"/>
      <c r="AR941" s="1"/>
    </row>
    <row r="942" spans="1:44" ht="15.75" thickBot="1">
      <c r="A942" s="57"/>
      <c r="B942" s="114"/>
      <c r="AD942" s="1"/>
      <c r="AE942" s="116"/>
      <c r="AF942" s="116"/>
      <c r="AG942" s="116"/>
      <c r="AH942" s="1"/>
      <c r="AI942" s="1"/>
      <c r="AJ942" s="1"/>
      <c r="AK942" s="1"/>
      <c r="AL942" s="1"/>
      <c r="AM942" s="1"/>
      <c r="AN942" s="1"/>
      <c r="AO942" s="1"/>
      <c r="AP942" s="1"/>
      <c r="AQ942" s="1"/>
      <c r="AR942" s="1"/>
    </row>
    <row r="943" spans="1:44" ht="15.75" thickBot="1">
      <c r="A943" s="57"/>
      <c r="B943" s="114"/>
      <c r="AD943" s="1"/>
      <c r="AE943" s="116"/>
      <c r="AF943" s="116"/>
      <c r="AG943" s="116"/>
      <c r="AH943" s="1"/>
      <c r="AI943" s="1"/>
      <c r="AJ943" s="1"/>
      <c r="AK943" s="1"/>
      <c r="AL943" s="1"/>
      <c r="AM943" s="1"/>
      <c r="AN943" s="1"/>
      <c r="AO943" s="1"/>
      <c r="AP943" s="1"/>
      <c r="AQ943" s="1"/>
      <c r="AR943" s="1"/>
    </row>
    <row r="944" spans="1:44" ht="15.75" thickBot="1">
      <c r="A944" s="57"/>
      <c r="B944" s="114"/>
      <c r="AD944" s="1"/>
      <c r="AE944" s="116"/>
      <c r="AF944" s="116"/>
      <c r="AG944" s="116"/>
      <c r="AH944" s="1"/>
      <c r="AI944" s="1"/>
      <c r="AJ944" s="1"/>
      <c r="AK944" s="1"/>
      <c r="AL944" s="1"/>
      <c r="AM944" s="1"/>
      <c r="AN944" s="1"/>
      <c r="AO944" s="1"/>
      <c r="AP944" s="1"/>
      <c r="AQ944" s="1"/>
      <c r="AR944" s="1"/>
    </row>
    <row r="945" spans="1:44" ht="15.75" thickBot="1">
      <c r="A945" s="57"/>
      <c r="B945" s="114"/>
      <c r="AD945" s="1"/>
      <c r="AE945" s="116"/>
      <c r="AF945" s="116"/>
      <c r="AG945" s="116"/>
      <c r="AH945" s="1"/>
      <c r="AI945" s="1"/>
      <c r="AJ945" s="1"/>
      <c r="AK945" s="1"/>
      <c r="AL945" s="1"/>
      <c r="AM945" s="1"/>
      <c r="AN945" s="1"/>
      <c r="AO945" s="1"/>
      <c r="AP945" s="1"/>
      <c r="AQ945" s="1"/>
      <c r="AR945" s="1"/>
    </row>
    <row r="946" spans="1:44" ht="15.75" thickBot="1">
      <c r="A946" s="57"/>
      <c r="B946" s="114"/>
      <c r="AD946" s="1"/>
      <c r="AE946" s="116"/>
      <c r="AF946" s="116"/>
      <c r="AG946" s="116"/>
      <c r="AH946" s="1"/>
      <c r="AI946" s="1"/>
      <c r="AJ946" s="1"/>
      <c r="AK946" s="1"/>
      <c r="AL946" s="1"/>
      <c r="AM946" s="1"/>
      <c r="AN946" s="1"/>
      <c r="AO946" s="1"/>
      <c r="AP946" s="1"/>
      <c r="AQ946" s="1"/>
      <c r="AR946" s="1"/>
    </row>
    <row r="947" spans="1:44" ht="15.75" thickBot="1">
      <c r="A947" s="57"/>
      <c r="B947" s="114"/>
      <c r="AD947" s="1"/>
      <c r="AE947" s="116"/>
      <c r="AF947" s="116"/>
      <c r="AG947" s="116"/>
      <c r="AH947" s="1"/>
      <c r="AI947" s="1"/>
      <c r="AJ947" s="1"/>
      <c r="AK947" s="1"/>
      <c r="AL947" s="1"/>
      <c r="AM947" s="1"/>
      <c r="AN947" s="1"/>
      <c r="AO947" s="1"/>
      <c r="AP947" s="1"/>
      <c r="AQ947" s="1"/>
      <c r="AR947" s="1"/>
    </row>
    <row r="948" spans="1:44" ht="15.75" thickBot="1">
      <c r="A948" s="57"/>
      <c r="B948" s="114"/>
      <c r="AD948" s="1"/>
      <c r="AE948" s="116"/>
      <c r="AF948" s="116"/>
      <c r="AG948" s="116"/>
      <c r="AH948" s="1"/>
      <c r="AI948" s="1"/>
      <c r="AJ948" s="1"/>
      <c r="AK948" s="1"/>
      <c r="AL948" s="1"/>
      <c r="AM948" s="1"/>
      <c r="AN948" s="1"/>
      <c r="AO948" s="1"/>
      <c r="AP948" s="1"/>
      <c r="AQ948" s="1"/>
      <c r="AR948" s="1"/>
    </row>
    <row r="949" spans="1:44" ht="15.75" thickBot="1">
      <c r="A949" s="57"/>
      <c r="B949" s="114"/>
      <c r="AD949" s="1"/>
      <c r="AE949" s="116"/>
      <c r="AF949" s="116"/>
      <c r="AG949" s="116"/>
      <c r="AH949" s="1"/>
      <c r="AI949" s="1"/>
      <c r="AJ949" s="1"/>
      <c r="AK949" s="1"/>
      <c r="AL949" s="1"/>
      <c r="AM949" s="1"/>
      <c r="AN949" s="1"/>
      <c r="AO949" s="1"/>
      <c r="AP949" s="1"/>
      <c r="AQ949" s="1"/>
      <c r="AR949" s="1"/>
    </row>
    <row r="950" spans="1:44" ht="15.75" thickBot="1">
      <c r="A950" s="57"/>
      <c r="B950" s="114"/>
      <c r="AD950" s="1"/>
      <c r="AE950" s="116"/>
      <c r="AF950" s="116"/>
      <c r="AG950" s="116"/>
      <c r="AH950" s="1"/>
      <c r="AI950" s="1"/>
      <c r="AJ950" s="1"/>
      <c r="AK950" s="1"/>
      <c r="AL950" s="1"/>
      <c r="AM950" s="1"/>
      <c r="AN950" s="1"/>
      <c r="AO950" s="1"/>
      <c r="AP950" s="1"/>
      <c r="AQ950" s="1"/>
      <c r="AR950" s="1"/>
    </row>
    <row r="951" spans="1:44" ht="15.75" thickBot="1">
      <c r="A951" s="57"/>
      <c r="B951" s="114"/>
      <c r="AD951" s="1"/>
      <c r="AE951" s="116"/>
      <c r="AF951" s="116"/>
      <c r="AG951" s="116"/>
      <c r="AH951" s="1"/>
      <c r="AI951" s="1"/>
      <c r="AJ951" s="1"/>
      <c r="AK951" s="1"/>
      <c r="AL951" s="1"/>
      <c r="AM951" s="1"/>
      <c r="AN951" s="1"/>
      <c r="AO951" s="1"/>
      <c r="AP951" s="1"/>
      <c r="AQ951" s="1"/>
      <c r="AR951" s="1"/>
    </row>
    <row r="952" spans="1:44" ht="15.75" thickBot="1">
      <c r="A952" s="57"/>
      <c r="B952" s="114"/>
      <c r="AD952" s="1"/>
      <c r="AE952" s="116"/>
      <c r="AF952" s="116"/>
      <c r="AG952" s="116"/>
      <c r="AH952" s="1"/>
      <c r="AI952" s="1"/>
      <c r="AJ952" s="1"/>
      <c r="AK952" s="1"/>
      <c r="AL952" s="1"/>
      <c r="AM952" s="1"/>
      <c r="AN952" s="1"/>
      <c r="AO952" s="1"/>
      <c r="AP952" s="1"/>
      <c r="AQ952" s="1"/>
      <c r="AR952" s="1"/>
    </row>
    <row r="953" spans="1:44" ht="15.75" thickBot="1">
      <c r="A953" s="57"/>
      <c r="B953" s="114"/>
      <c r="AD953" s="1"/>
      <c r="AE953" s="116"/>
      <c r="AF953" s="116"/>
      <c r="AG953" s="116"/>
      <c r="AH953" s="1"/>
      <c r="AI953" s="1"/>
      <c r="AJ953" s="1"/>
      <c r="AK953" s="1"/>
      <c r="AL953" s="1"/>
      <c r="AM953" s="1"/>
      <c r="AN953" s="1"/>
      <c r="AO953" s="1"/>
      <c r="AP953" s="1"/>
      <c r="AQ953" s="1"/>
      <c r="AR953" s="1"/>
    </row>
    <row r="954" spans="1:44" ht="15.75" thickBot="1">
      <c r="A954" s="57"/>
      <c r="B954" s="114"/>
      <c r="AD954" s="1"/>
      <c r="AE954" s="116"/>
      <c r="AF954" s="116"/>
      <c r="AG954" s="116"/>
      <c r="AH954" s="1"/>
      <c r="AI954" s="1"/>
      <c r="AJ954" s="1"/>
      <c r="AK954" s="1"/>
      <c r="AL954" s="1"/>
      <c r="AM954" s="1"/>
      <c r="AN954" s="1"/>
      <c r="AO954" s="1"/>
      <c r="AP954" s="1"/>
      <c r="AQ954" s="1"/>
      <c r="AR954" s="1"/>
    </row>
    <row r="955" spans="1:44" ht="15.75" thickBot="1">
      <c r="A955" s="57"/>
      <c r="B955" s="114"/>
      <c r="AD955" s="1"/>
      <c r="AE955" s="116"/>
      <c r="AF955" s="116"/>
      <c r="AG955" s="116"/>
      <c r="AH955" s="1"/>
      <c r="AI955" s="1"/>
      <c r="AJ955" s="1"/>
      <c r="AK955" s="1"/>
      <c r="AL955" s="1"/>
      <c r="AM955" s="1"/>
      <c r="AN955" s="1"/>
      <c r="AO955" s="1"/>
      <c r="AP955" s="1"/>
      <c r="AQ955" s="1"/>
      <c r="AR955" s="1"/>
    </row>
    <row r="956" spans="1:44" ht="15.75" thickBot="1">
      <c r="A956" s="57"/>
      <c r="B956" s="114"/>
      <c r="AD956" s="1"/>
      <c r="AE956" s="116"/>
      <c r="AF956" s="116"/>
      <c r="AG956" s="116"/>
      <c r="AH956" s="1"/>
      <c r="AI956" s="1"/>
      <c r="AJ956" s="1"/>
      <c r="AK956" s="1"/>
      <c r="AL956" s="1"/>
      <c r="AM956" s="1"/>
      <c r="AN956" s="1"/>
      <c r="AO956" s="1"/>
      <c r="AP956" s="1"/>
      <c r="AQ956" s="1"/>
      <c r="AR956" s="1"/>
    </row>
    <row r="957" spans="1:44" ht="15.75" thickBot="1">
      <c r="A957" s="57"/>
      <c r="B957" s="114"/>
      <c r="AD957" s="1"/>
      <c r="AE957" s="116"/>
      <c r="AF957" s="116"/>
      <c r="AG957" s="116"/>
      <c r="AH957" s="1"/>
      <c r="AI957" s="1"/>
      <c r="AJ957" s="1"/>
      <c r="AK957" s="1"/>
      <c r="AL957" s="1"/>
      <c r="AM957" s="1"/>
      <c r="AN957" s="1"/>
      <c r="AO957" s="1"/>
      <c r="AP957" s="1"/>
      <c r="AQ957" s="1"/>
      <c r="AR957" s="1"/>
    </row>
    <row r="958" spans="1:44" ht="15.75" thickBot="1">
      <c r="A958" s="57"/>
      <c r="B958" s="114"/>
      <c r="AD958" s="1"/>
      <c r="AE958" s="116"/>
      <c r="AF958" s="116"/>
      <c r="AG958" s="116"/>
      <c r="AH958" s="1"/>
      <c r="AI958" s="1"/>
      <c r="AJ958" s="1"/>
      <c r="AK958" s="1"/>
      <c r="AL958" s="1"/>
      <c r="AM958" s="1"/>
      <c r="AN958" s="1"/>
      <c r="AO958" s="1"/>
      <c r="AP958" s="1"/>
      <c r="AQ958" s="1"/>
      <c r="AR958" s="1"/>
    </row>
    <row r="959" spans="1:44" ht="15.75" thickBot="1">
      <c r="A959" s="57"/>
      <c r="B959" s="114"/>
      <c r="AD959" s="1"/>
      <c r="AE959" s="116"/>
      <c r="AF959" s="116"/>
      <c r="AG959" s="116"/>
      <c r="AH959" s="1"/>
      <c r="AI959" s="1"/>
      <c r="AJ959" s="1"/>
      <c r="AK959" s="1"/>
      <c r="AL959" s="1"/>
      <c r="AM959" s="1"/>
      <c r="AN959" s="1"/>
      <c r="AO959" s="1"/>
      <c r="AP959" s="1"/>
      <c r="AQ959" s="1"/>
      <c r="AR959" s="1"/>
    </row>
    <row r="960" spans="1:44" ht="15.75" thickBot="1">
      <c r="A960" s="57"/>
      <c r="B960" s="114"/>
      <c r="AD960" s="1"/>
      <c r="AE960" s="116"/>
      <c r="AF960" s="116"/>
      <c r="AG960" s="116"/>
      <c r="AH960" s="1"/>
      <c r="AI960" s="1"/>
      <c r="AJ960" s="1"/>
      <c r="AK960" s="1"/>
      <c r="AL960" s="1"/>
      <c r="AM960" s="1"/>
      <c r="AN960" s="1"/>
      <c r="AO960" s="1"/>
      <c r="AP960" s="1"/>
      <c r="AQ960" s="1"/>
      <c r="AR960" s="1"/>
    </row>
    <row r="961" spans="1:44" ht="15.75" thickBot="1">
      <c r="A961" s="57"/>
      <c r="B961" s="114"/>
      <c r="AD961" s="1"/>
      <c r="AE961" s="116"/>
      <c r="AF961" s="116"/>
      <c r="AG961" s="116"/>
      <c r="AH961" s="1"/>
      <c r="AI961" s="1"/>
      <c r="AJ961" s="1"/>
      <c r="AK961" s="1"/>
      <c r="AL961" s="1"/>
      <c r="AM961" s="1"/>
      <c r="AN961" s="1"/>
      <c r="AO961" s="1"/>
      <c r="AP961" s="1"/>
      <c r="AQ961" s="1"/>
      <c r="AR961" s="1"/>
    </row>
    <row r="962" spans="1:44" ht="15.75" thickBot="1">
      <c r="A962" s="57"/>
      <c r="B962" s="114"/>
      <c r="AD962" s="1"/>
      <c r="AE962" s="116"/>
      <c r="AF962" s="116"/>
      <c r="AG962" s="116"/>
      <c r="AH962" s="1"/>
      <c r="AI962" s="1"/>
      <c r="AJ962" s="1"/>
      <c r="AK962" s="1"/>
      <c r="AL962" s="1"/>
      <c r="AM962" s="1"/>
      <c r="AN962" s="1"/>
      <c r="AO962" s="1"/>
      <c r="AP962" s="1"/>
      <c r="AQ962" s="1"/>
      <c r="AR962" s="1"/>
    </row>
    <row r="963" spans="1:44" ht="15.75" thickBot="1">
      <c r="A963" s="57"/>
      <c r="B963" s="114"/>
      <c r="AD963" s="1"/>
      <c r="AE963" s="116"/>
      <c r="AF963" s="116"/>
      <c r="AG963" s="116"/>
      <c r="AH963" s="1"/>
      <c r="AI963" s="1"/>
      <c r="AJ963" s="1"/>
      <c r="AK963" s="1"/>
      <c r="AL963" s="1"/>
      <c r="AM963" s="1"/>
      <c r="AN963" s="1"/>
      <c r="AO963" s="1"/>
      <c r="AP963" s="1"/>
      <c r="AQ963" s="1"/>
      <c r="AR963" s="1"/>
    </row>
    <row r="964" spans="1:44" ht="15.75" thickBot="1">
      <c r="A964" s="57"/>
      <c r="B964" s="114"/>
      <c r="AD964" s="1"/>
      <c r="AE964" s="116"/>
      <c r="AF964" s="116"/>
      <c r="AG964" s="116"/>
      <c r="AH964" s="1"/>
      <c r="AI964" s="1"/>
      <c r="AJ964" s="1"/>
      <c r="AK964" s="1"/>
      <c r="AL964" s="1"/>
      <c r="AM964" s="1"/>
      <c r="AN964" s="1"/>
      <c r="AO964" s="1"/>
      <c r="AP964" s="1"/>
      <c r="AQ964" s="1"/>
      <c r="AR964" s="1"/>
    </row>
    <row r="965" spans="1:44" ht="15.75" thickBot="1">
      <c r="A965" s="57"/>
      <c r="B965" s="114"/>
      <c r="AD965" s="1"/>
      <c r="AE965" s="116"/>
      <c r="AF965" s="116"/>
      <c r="AG965" s="116"/>
      <c r="AH965" s="1"/>
      <c r="AI965" s="1"/>
      <c r="AJ965" s="1"/>
      <c r="AK965" s="1"/>
      <c r="AL965" s="1"/>
      <c r="AM965" s="1"/>
      <c r="AN965" s="1"/>
      <c r="AO965" s="1"/>
      <c r="AP965" s="1"/>
      <c r="AQ965" s="1"/>
      <c r="AR965" s="1"/>
    </row>
    <row r="966" spans="1:44" ht="15.75" thickBot="1">
      <c r="A966" s="57"/>
      <c r="B966" s="114"/>
      <c r="AD966" s="1"/>
      <c r="AE966" s="116"/>
      <c r="AF966" s="116"/>
      <c r="AG966" s="116"/>
      <c r="AH966" s="1"/>
      <c r="AI966" s="1"/>
      <c r="AJ966" s="1"/>
      <c r="AK966" s="1"/>
      <c r="AL966" s="1"/>
      <c r="AM966" s="1"/>
      <c r="AN966" s="1"/>
      <c r="AO966" s="1"/>
      <c r="AP966" s="1"/>
      <c r="AQ966" s="1"/>
      <c r="AR966" s="1"/>
    </row>
    <row r="967" spans="1:44" ht="15.75" thickBot="1">
      <c r="A967" s="57"/>
      <c r="B967" s="114"/>
      <c r="AD967" s="1"/>
      <c r="AE967" s="116"/>
      <c r="AF967" s="116"/>
      <c r="AG967" s="116"/>
      <c r="AH967" s="1"/>
      <c r="AI967" s="1"/>
      <c r="AJ967" s="1"/>
      <c r="AK967" s="1"/>
      <c r="AL967" s="1"/>
      <c r="AM967" s="1"/>
      <c r="AN967" s="1"/>
      <c r="AO967" s="1"/>
      <c r="AP967" s="1"/>
      <c r="AQ967" s="1"/>
      <c r="AR967" s="1"/>
    </row>
    <row r="968" spans="1:44" ht="15.75" thickBot="1">
      <c r="A968" s="57"/>
      <c r="B968" s="114"/>
      <c r="AD968" s="1"/>
      <c r="AE968" s="116"/>
      <c r="AF968" s="116"/>
      <c r="AG968" s="116"/>
      <c r="AH968" s="1"/>
      <c r="AI968" s="1"/>
      <c r="AJ968" s="1"/>
      <c r="AK968" s="1"/>
      <c r="AL968" s="1"/>
      <c r="AM968" s="1"/>
      <c r="AN968" s="1"/>
      <c r="AO968" s="1"/>
      <c r="AP968" s="1"/>
      <c r="AQ968" s="1"/>
      <c r="AR968" s="1"/>
    </row>
    <row r="969" spans="1:44" ht="15.75" thickBot="1">
      <c r="A969" s="57"/>
      <c r="B969" s="114"/>
      <c r="AD969" s="1"/>
      <c r="AE969" s="116"/>
      <c r="AF969" s="116"/>
      <c r="AG969" s="116"/>
      <c r="AH969" s="1"/>
      <c r="AI969" s="1"/>
      <c r="AJ969" s="1"/>
      <c r="AK969" s="1"/>
      <c r="AL969" s="1"/>
      <c r="AM969" s="1"/>
      <c r="AN969" s="1"/>
      <c r="AO969" s="1"/>
      <c r="AP969" s="1"/>
      <c r="AQ969" s="1"/>
      <c r="AR969" s="1"/>
    </row>
    <row r="970" spans="1:44" ht="15.75" thickBot="1">
      <c r="A970" s="57"/>
      <c r="B970" s="114"/>
      <c r="AD970" s="1"/>
      <c r="AE970" s="116"/>
      <c r="AF970" s="116"/>
      <c r="AG970" s="116"/>
      <c r="AH970" s="1"/>
      <c r="AI970" s="1"/>
      <c r="AJ970" s="1"/>
      <c r="AK970" s="1"/>
      <c r="AL970" s="1"/>
      <c r="AM970" s="1"/>
      <c r="AN970" s="1"/>
      <c r="AO970" s="1"/>
      <c r="AP970" s="1"/>
      <c r="AQ970" s="1"/>
      <c r="AR970" s="1"/>
    </row>
    <row r="971" spans="1:44" ht="15.75" thickBot="1">
      <c r="A971" s="57"/>
      <c r="B971" s="114"/>
      <c r="AD971" s="1"/>
      <c r="AE971" s="116"/>
      <c r="AF971" s="116"/>
      <c r="AG971" s="116"/>
      <c r="AH971" s="1"/>
      <c r="AI971" s="1"/>
      <c r="AJ971" s="1"/>
      <c r="AK971" s="1"/>
      <c r="AL971" s="1"/>
      <c r="AM971" s="1"/>
      <c r="AN971" s="1"/>
      <c r="AO971" s="1"/>
      <c r="AP971" s="1"/>
      <c r="AQ971" s="1"/>
      <c r="AR971" s="1"/>
    </row>
    <row r="972" spans="1:44" ht="15.75" thickBot="1">
      <c r="A972" s="57"/>
      <c r="B972" s="114"/>
      <c r="AD972" s="1"/>
      <c r="AE972" s="116"/>
      <c r="AF972" s="116"/>
      <c r="AG972" s="116"/>
      <c r="AH972" s="1"/>
      <c r="AI972" s="1"/>
      <c r="AJ972" s="1"/>
      <c r="AK972" s="1"/>
      <c r="AL972" s="1"/>
      <c r="AM972" s="1"/>
      <c r="AN972" s="1"/>
      <c r="AO972" s="1"/>
      <c r="AP972" s="1"/>
      <c r="AQ972" s="1"/>
      <c r="AR972" s="1"/>
    </row>
    <row r="973" spans="1:44" ht="15.75" thickBot="1">
      <c r="A973" s="57"/>
      <c r="B973" s="114"/>
      <c r="AD973" s="1"/>
      <c r="AE973" s="116"/>
      <c r="AF973" s="116"/>
      <c r="AG973" s="116"/>
      <c r="AH973" s="1"/>
      <c r="AI973" s="1"/>
      <c r="AJ973" s="1"/>
      <c r="AK973" s="1"/>
      <c r="AL973" s="1"/>
      <c r="AM973" s="1"/>
      <c r="AN973" s="1"/>
      <c r="AO973" s="1"/>
      <c r="AP973" s="1"/>
      <c r="AQ973" s="1"/>
      <c r="AR973" s="1"/>
    </row>
    <row r="974" spans="1:44" ht="15.75" thickBot="1">
      <c r="A974" s="57"/>
      <c r="B974" s="114"/>
      <c r="AD974" s="1"/>
      <c r="AE974" s="116"/>
      <c r="AF974" s="116"/>
      <c r="AG974" s="116"/>
      <c r="AH974" s="1"/>
      <c r="AI974" s="1"/>
      <c r="AJ974" s="1"/>
      <c r="AK974" s="1"/>
      <c r="AL974" s="1"/>
      <c r="AM974" s="1"/>
      <c r="AN974" s="1"/>
      <c r="AO974" s="1"/>
      <c r="AP974" s="1"/>
      <c r="AQ974" s="1"/>
      <c r="AR974" s="1"/>
    </row>
    <row r="975" spans="1:44" ht="15.75" thickBot="1">
      <c r="A975" s="57"/>
      <c r="B975" s="114"/>
      <c r="AD975" s="1"/>
      <c r="AE975" s="116"/>
      <c r="AF975" s="116"/>
      <c r="AG975" s="116"/>
      <c r="AH975" s="1"/>
      <c r="AI975" s="1"/>
      <c r="AJ975" s="1"/>
      <c r="AK975" s="1"/>
      <c r="AL975" s="1"/>
      <c r="AM975" s="1"/>
      <c r="AN975" s="1"/>
      <c r="AO975" s="1"/>
      <c r="AP975" s="1"/>
      <c r="AQ975" s="1"/>
      <c r="AR975" s="1"/>
    </row>
    <row r="976" spans="1:44" ht="15.75" thickBot="1">
      <c r="A976" s="57"/>
      <c r="B976" s="114"/>
      <c r="AD976" s="1"/>
      <c r="AE976" s="116"/>
      <c r="AF976" s="116"/>
      <c r="AG976" s="116"/>
      <c r="AH976" s="1"/>
      <c r="AI976" s="1"/>
      <c r="AJ976" s="1"/>
      <c r="AK976" s="1"/>
      <c r="AL976" s="1"/>
      <c r="AM976" s="1"/>
      <c r="AN976" s="1"/>
      <c r="AO976" s="1"/>
      <c r="AP976" s="1"/>
      <c r="AQ976" s="1"/>
      <c r="AR976" s="1"/>
    </row>
    <row r="977" spans="1:44" ht="15.75" thickBot="1">
      <c r="A977" s="57"/>
      <c r="B977" s="114"/>
      <c r="AD977" s="1"/>
      <c r="AE977" s="116"/>
      <c r="AF977" s="116"/>
      <c r="AG977" s="116"/>
      <c r="AH977" s="1"/>
      <c r="AI977" s="1"/>
      <c r="AJ977" s="1"/>
      <c r="AK977" s="1"/>
      <c r="AL977" s="1"/>
      <c r="AM977" s="1"/>
      <c r="AN977" s="1"/>
      <c r="AO977" s="1"/>
      <c r="AP977" s="1"/>
      <c r="AQ977" s="1"/>
      <c r="AR977" s="1"/>
    </row>
    <row r="978" spans="1:44" ht="15.75" thickBot="1">
      <c r="A978" s="57"/>
      <c r="B978" s="114"/>
      <c r="AD978" s="1"/>
      <c r="AE978" s="116"/>
      <c r="AF978" s="116"/>
      <c r="AG978" s="116"/>
      <c r="AH978" s="1"/>
      <c r="AI978" s="1"/>
      <c r="AJ978" s="1"/>
      <c r="AK978" s="1"/>
      <c r="AL978" s="1"/>
      <c r="AM978" s="1"/>
      <c r="AN978" s="1"/>
      <c r="AO978" s="1"/>
      <c r="AP978" s="1"/>
      <c r="AQ978" s="1"/>
      <c r="AR978" s="1"/>
    </row>
    <row r="979" spans="1:44" ht="15.75" thickBot="1">
      <c r="A979" s="57"/>
      <c r="B979" s="114"/>
      <c r="AD979" s="1"/>
      <c r="AE979" s="116"/>
      <c r="AF979" s="116"/>
      <c r="AG979" s="116"/>
      <c r="AH979" s="1"/>
      <c r="AI979" s="1"/>
      <c r="AJ979" s="1"/>
      <c r="AK979" s="1"/>
      <c r="AL979" s="1"/>
      <c r="AM979" s="1"/>
      <c r="AN979" s="1"/>
      <c r="AO979" s="1"/>
      <c r="AP979" s="1"/>
      <c r="AQ979" s="1"/>
      <c r="AR979" s="1"/>
    </row>
    <row r="980" spans="1:44" ht="15.75" thickBot="1">
      <c r="A980" s="57"/>
      <c r="B980" s="114"/>
      <c r="AD980" s="1"/>
      <c r="AE980" s="116"/>
      <c r="AF980" s="116"/>
      <c r="AG980" s="116"/>
      <c r="AH980" s="1"/>
      <c r="AI980" s="1"/>
      <c r="AJ980" s="1"/>
      <c r="AK980" s="1"/>
      <c r="AL980" s="1"/>
      <c r="AM980" s="1"/>
      <c r="AN980" s="1"/>
      <c r="AO980" s="1"/>
      <c r="AP980" s="1"/>
      <c r="AQ980" s="1"/>
      <c r="AR980" s="1"/>
    </row>
    <row r="981" spans="1:44" ht="15.75" thickBot="1">
      <c r="A981" s="57"/>
      <c r="B981" s="114"/>
      <c r="AD981" s="1"/>
      <c r="AE981" s="116"/>
      <c r="AF981" s="116"/>
      <c r="AG981" s="116"/>
      <c r="AH981" s="1"/>
      <c r="AI981" s="1"/>
      <c r="AJ981" s="1"/>
      <c r="AK981" s="1"/>
      <c r="AL981" s="1"/>
      <c r="AM981" s="1"/>
      <c r="AN981" s="1"/>
      <c r="AO981" s="1"/>
      <c r="AP981" s="1"/>
      <c r="AQ981" s="1"/>
      <c r="AR981" s="1"/>
    </row>
    <row r="982" spans="1:44" ht="15.75" thickBot="1">
      <c r="A982" s="57"/>
      <c r="B982" s="114"/>
      <c r="AD982" s="1"/>
      <c r="AE982" s="116"/>
      <c r="AF982" s="116"/>
      <c r="AG982" s="116"/>
      <c r="AH982" s="1"/>
      <c r="AI982" s="1"/>
      <c r="AJ982" s="1"/>
      <c r="AK982" s="1"/>
      <c r="AL982" s="1"/>
      <c r="AM982" s="1"/>
      <c r="AN982" s="1"/>
      <c r="AO982" s="1"/>
      <c r="AP982" s="1"/>
      <c r="AQ982" s="1"/>
      <c r="AR982" s="1"/>
    </row>
    <row r="983" spans="1:44" ht="15.75" thickBot="1">
      <c r="A983" s="57"/>
      <c r="B983" s="114"/>
      <c r="AD983" s="1"/>
      <c r="AE983" s="116"/>
      <c r="AF983" s="116"/>
      <c r="AG983" s="116"/>
      <c r="AH983" s="1"/>
      <c r="AI983" s="1"/>
      <c r="AJ983" s="1"/>
      <c r="AK983" s="1"/>
      <c r="AL983" s="1"/>
      <c r="AM983" s="1"/>
      <c r="AN983" s="1"/>
      <c r="AO983" s="1"/>
      <c r="AP983" s="1"/>
      <c r="AQ983" s="1"/>
      <c r="AR983" s="1"/>
    </row>
    <row r="984" spans="1:44" ht="15.75" thickBot="1">
      <c r="A984" s="57"/>
      <c r="B984" s="114"/>
      <c r="AD984" s="1"/>
      <c r="AE984" s="116"/>
      <c r="AF984" s="116"/>
      <c r="AG984" s="116"/>
      <c r="AH984" s="1"/>
      <c r="AI984" s="1"/>
      <c r="AJ984" s="1"/>
      <c r="AK984" s="1"/>
      <c r="AL984" s="1"/>
      <c r="AM984" s="1"/>
      <c r="AN984" s="1"/>
      <c r="AO984" s="1"/>
      <c r="AP984" s="1"/>
      <c r="AQ984" s="1"/>
      <c r="AR984" s="1"/>
    </row>
    <row r="985" spans="1:44" ht="15.75" thickBot="1">
      <c r="A985" s="57"/>
      <c r="B985" s="114"/>
      <c r="AD985" s="1"/>
      <c r="AE985" s="116"/>
      <c r="AF985" s="116"/>
      <c r="AG985" s="116"/>
      <c r="AH985" s="1"/>
      <c r="AI985" s="1"/>
      <c r="AJ985" s="1"/>
      <c r="AK985" s="1"/>
      <c r="AL985" s="1"/>
      <c r="AM985" s="1"/>
      <c r="AN985" s="1"/>
      <c r="AO985" s="1"/>
      <c r="AP985" s="1"/>
      <c r="AQ985" s="1"/>
      <c r="AR985" s="1"/>
    </row>
    <row r="986" spans="1:44" ht="15.75" thickBot="1">
      <c r="A986" s="57"/>
      <c r="B986" s="114"/>
      <c r="AD986" s="1"/>
      <c r="AE986" s="116"/>
      <c r="AF986" s="116"/>
      <c r="AG986" s="116"/>
      <c r="AH986" s="1"/>
      <c r="AI986" s="1"/>
      <c r="AJ986" s="1"/>
      <c r="AK986" s="1"/>
      <c r="AL986" s="1"/>
      <c r="AM986" s="1"/>
      <c r="AN986" s="1"/>
      <c r="AO986" s="1"/>
      <c r="AP986" s="1"/>
      <c r="AQ986" s="1"/>
      <c r="AR986" s="1"/>
    </row>
    <row r="987" spans="1:44" ht="15.75" thickBot="1">
      <c r="A987" s="57"/>
      <c r="B987" s="114"/>
      <c r="AD987" s="1"/>
      <c r="AE987" s="116"/>
      <c r="AF987" s="116"/>
      <c r="AG987" s="116"/>
      <c r="AH987" s="1"/>
      <c r="AI987" s="1"/>
      <c r="AJ987" s="1"/>
      <c r="AK987" s="1"/>
      <c r="AL987" s="1"/>
      <c r="AM987" s="1"/>
      <c r="AN987" s="1"/>
      <c r="AO987" s="1"/>
      <c r="AP987" s="1"/>
      <c r="AQ987" s="1"/>
      <c r="AR987" s="1"/>
    </row>
    <row r="988" spans="1:44" ht="15.75" thickBot="1">
      <c r="A988" s="57"/>
      <c r="B988" s="114"/>
      <c r="AD988" s="1"/>
      <c r="AE988" s="116"/>
      <c r="AF988" s="116"/>
      <c r="AG988" s="116"/>
      <c r="AH988" s="1"/>
      <c r="AI988" s="1"/>
      <c r="AJ988" s="1"/>
      <c r="AK988" s="1"/>
      <c r="AL988" s="1"/>
      <c r="AM988" s="1"/>
      <c r="AN988" s="1"/>
      <c r="AO988" s="1"/>
      <c r="AP988" s="1"/>
      <c r="AQ988" s="1"/>
      <c r="AR988" s="1"/>
    </row>
    <row r="989" spans="1:44" ht="15.75" thickBot="1">
      <c r="A989" s="57"/>
      <c r="B989" s="114"/>
      <c r="AD989" s="1"/>
      <c r="AE989" s="116"/>
      <c r="AF989" s="116"/>
      <c r="AG989" s="116"/>
      <c r="AH989" s="1"/>
      <c r="AI989" s="1"/>
      <c r="AJ989" s="1"/>
      <c r="AK989" s="1"/>
      <c r="AL989" s="1"/>
      <c r="AM989" s="1"/>
      <c r="AN989" s="1"/>
      <c r="AO989" s="1"/>
      <c r="AP989" s="1"/>
      <c r="AQ989" s="1"/>
      <c r="AR989" s="1"/>
    </row>
    <row r="990" spans="1:44" ht="15.75" thickBot="1">
      <c r="A990" s="57"/>
      <c r="B990" s="114"/>
      <c r="AD990" s="1"/>
      <c r="AE990" s="116"/>
      <c r="AF990" s="116"/>
      <c r="AG990" s="116"/>
      <c r="AH990" s="1"/>
      <c r="AI990" s="1"/>
      <c r="AJ990" s="1"/>
      <c r="AK990" s="1"/>
      <c r="AL990" s="1"/>
      <c r="AM990" s="1"/>
      <c r="AN990" s="1"/>
      <c r="AO990" s="1"/>
      <c r="AP990" s="1"/>
      <c r="AQ990" s="1"/>
      <c r="AR990" s="1"/>
    </row>
    <row r="991" spans="1:44" ht="15.75" thickBot="1">
      <c r="A991" s="57"/>
      <c r="B991" s="114"/>
      <c r="AD991" s="1"/>
      <c r="AE991" s="116"/>
      <c r="AF991" s="116"/>
      <c r="AG991" s="116"/>
      <c r="AH991" s="1"/>
      <c r="AI991" s="1"/>
      <c r="AJ991" s="1"/>
      <c r="AK991" s="1"/>
      <c r="AL991" s="1"/>
      <c r="AM991" s="1"/>
      <c r="AN991" s="1"/>
      <c r="AO991" s="1"/>
      <c r="AP991" s="1"/>
      <c r="AQ991" s="1"/>
      <c r="AR991" s="1"/>
    </row>
    <row r="992" spans="1:44" ht="15.75" thickBot="1">
      <c r="A992" s="57"/>
      <c r="B992" s="114"/>
      <c r="AD992" s="1"/>
      <c r="AE992" s="116"/>
      <c r="AF992" s="116"/>
      <c r="AG992" s="116"/>
      <c r="AH992" s="1"/>
      <c r="AI992" s="1"/>
      <c r="AJ992" s="1"/>
      <c r="AK992" s="1"/>
      <c r="AL992" s="1"/>
      <c r="AM992" s="1"/>
      <c r="AN992" s="1"/>
      <c r="AO992" s="1"/>
      <c r="AP992" s="1"/>
      <c r="AQ992" s="1"/>
      <c r="AR992" s="1"/>
    </row>
    <row r="993" spans="1:44" ht="15.75" thickBot="1">
      <c r="A993" s="57"/>
      <c r="B993" s="114"/>
      <c r="AD993" s="1"/>
      <c r="AE993" s="116"/>
      <c r="AF993" s="116"/>
      <c r="AG993" s="116"/>
      <c r="AH993" s="1"/>
      <c r="AI993" s="1"/>
      <c r="AJ993" s="1"/>
      <c r="AK993" s="1"/>
      <c r="AL993" s="1"/>
      <c r="AM993" s="1"/>
      <c r="AN993" s="1"/>
      <c r="AO993" s="1"/>
      <c r="AP993" s="1"/>
      <c r="AQ993" s="1"/>
      <c r="AR993" s="1"/>
    </row>
    <row r="994" spans="1:44" ht="15.75" thickBot="1">
      <c r="A994" s="57"/>
      <c r="B994" s="114"/>
      <c r="AD994" s="1"/>
      <c r="AE994" s="116"/>
      <c r="AF994" s="116"/>
      <c r="AG994" s="116"/>
      <c r="AH994" s="1"/>
      <c r="AI994" s="1"/>
      <c r="AJ994" s="1"/>
      <c r="AK994" s="1"/>
      <c r="AL994" s="1"/>
      <c r="AM994" s="1"/>
      <c r="AN994" s="1"/>
      <c r="AO994" s="1"/>
      <c r="AP994" s="1"/>
      <c r="AQ994" s="1"/>
      <c r="AR994" s="1"/>
    </row>
    <row r="995" spans="1:44" ht="15.75" thickBot="1">
      <c r="A995" s="57"/>
      <c r="B995" s="114"/>
      <c r="AD995" s="1"/>
      <c r="AE995" s="116"/>
      <c r="AF995" s="116"/>
      <c r="AG995" s="116"/>
      <c r="AH995" s="1"/>
      <c r="AI995" s="1"/>
      <c r="AJ995" s="1"/>
      <c r="AK995" s="1"/>
      <c r="AL995" s="1"/>
      <c r="AM995" s="1"/>
      <c r="AN995" s="1"/>
      <c r="AO995" s="1"/>
      <c r="AP995" s="1"/>
      <c r="AQ995" s="1"/>
      <c r="AR995" s="1"/>
    </row>
    <row r="996" spans="1:44" ht="15.75" thickBot="1">
      <c r="A996" s="57"/>
      <c r="B996" s="114"/>
      <c r="AD996" s="1"/>
      <c r="AE996" s="116"/>
      <c r="AF996" s="116"/>
      <c r="AG996" s="116"/>
      <c r="AH996" s="1"/>
      <c r="AI996" s="1"/>
      <c r="AJ996" s="1"/>
      <c r="AK996" s="1"/>
      <c r="AL996" s="1"/>
      <c r="AM996" s="1"/>
      <c r="AN996" s="1"/>
      <c r="AO996" s="1"/>
      <c r="AP996" s="1"/>
      <c r="AQ996" s="1"/>
      <c r="AR996" s="1"/>
    </row>
    <row r="997" spans="1:44" ht="15.75" thickBot="1">
      <c r="A997" s="57"/>
      <c r="B997" s="114"/>
      <c r="AD997" s="1"/>
      <c r="AE997" s="116"/>
      <c r="AF997" s="116"/>
      <c r="AG997" s="116"/>
      <c r="AH997" s="1"/>
      <c r="AI997" s="1"/>
      <c r="AJ997" s="1"/>
      <c r="AK997" s="1"/>
      <c r="AL997" s="1"/>
      <c r="AM997" s="1"/>
      <c r="AN997" s="1"/>
      <c r="AO997" s="1"/>
      <c r="AP997" s="1"/>
      <c r="AQ997" s="1"/>
      <c r="AR997" s="1"/>
    </row>
    <row r="998" spans="1:44" ht="15.75" thickBot="1">
      <c r="A998" s="57"/>
      <c r="B998" s="114"/>
      <c r="AD998" s="1"/>
      <c r="AE998" s="116"/>
      <c r="AF998" s="116"/>
      <c r="AG998" s="116"/>
      <c r="AH998" s="1"/>
      <c r="AI998" s="1"/>
      <c r="AJ998" s="1"/>
      <c r="AK998" s="1"/>
      <c r="AL998" s="1"/>
      <c r="AM998" s="1"/>
      <c r="AN998" s="1"/>
      <c r="AO998" s="1"/>
      <c r="AP998" s="1"/>
      <c r="AQ998" s="1"/>
      <c r="AR998" s="1"/>
    </row>
    <row r="999" spans="1:44" ht="15.75" thickBot="1">
      <c r="A999" s="57"/>
      <c r="B999" s="114"/>
      <c r="AD999" s="1"/>
      <c r="AE999" s="116"/>
      <c r="AF999" s="116"/>
      <c r="AG999" s="116"/>
      <c r="AH999" s="1"/>
      <c r="AI999" s="1"/>
      <c r="AJ999" s="1"/>
      <c r="AK999" s="1"/>
      <c r="AL999" s="1"/>
      <c r="AM999" s="1"/>
      <c r="AN999" s="1"/>
      <c r="AO999" s="1"/>
      <c r="AP999" s="1"/>
      <c r="AQ999" s="1"/>
      <c r="AR999" s="1"/>
    </row>
    <row r="1000" spans="1:44" ht="15.75" thickBot="1">
      <c r="A1000" s="57"/>
      <c r="B1000" s="114"/>
      <c r="AD1000" s="1"/>
      <c r="AE1000" s="116"/>
      <c r="AF1000" s="116"/>
      <c r="AG1000" s="116"/>
      <c r="AH1000" s="1"/>
      <c r="AI1000" s="1"/>
      <c r="AJ1000" s="1"/>
      <c r="AK1000" s="1"/>
      <c r="AL1000" s="1"/>
      <c r="AM1000" s="1"/>
      <c r="AN1000" s="1"/>
      <c r="AO1000" s="1"/>
      <c r="AP1000" s="1"/>
      <c r="AQ1000" s="1"/>
      <c r="AR1000" s="1"/>
    </row>
    <row r="1001" spans="1:44" ht="15.75" thickBot="1">
      <c r="A1001" s="57"/>
      <c r="B1001" s="114"/>
      <c r="AD1001" s="1"/>
      <c r="AE1001" s="116"/>
      <c r="AF1001" s="116"/>
      <c r="AG1001" s="116"/>
      <c r="AH1001" s="1"/>
      <c r="AI1001" s="1"/>
      <c r="AJ1001" s="1"/>
      <c r="AK1001" s="1"/>
      <c r="AL1001" s="1"/>
      <c r="AM1001" s="1"/>
      <c r="AN1001" s="1"/>
      <c r="AO1001" s="1"/>
      <c r="AP1001" s="1"/>
      <c r="AQ1001" s="1"/>
      <c r="AR1001" s="1"/>
    </row>
    <row r="1002" spans="1:44" ht="15.75" thickBot="1">
      <c r="A1002" s="57"/>
      <c r="B1002" s="114"/>
      <c r="AD1002" s="1"/>
      <c r="AE1002" s="116"/>
      <c r="AF1002" s="116"/>
      <c r="AG1002" s="116"/>
      <c r="AH1002" s="1"/>
      <c r="AI1002" s="1"/>
      <c r="AJ1002" s="1"/>
      <c r="AK1002" s="1"/>
      <c r="AL1002" s="1"/>
      <c r="AM1002" s="1"/>
      <c r="AN1002" s="1"/>
      <c r="AO1002" s="1"/>
      <c r="AP1002" s="1"/>
      <c r="AQ1002" s="1"/>
      <c r="AR1002" s="1"/>
    </row>
    <row r="1003" spans="1:44" ht="15.75" thickBot="1">
      <c r="A1003" s="57"/>
      <c r="B1003" s="114"/>
      <c r="AD1003" s="1"/>
      <c r="AE1003" s="116"/>
      <c r="AF1003" s="116"/>
      <c r="AG1003" s="116"/>
      <c r="AH1003" s="1"/>
      <c r="AI1003" s="1"/>
      <c r="AJ1003" s="1"/>
      <c r="AK1003" s="1"/>
      <c r="AL1003" s="1"/>
      <c r="AM1003" s="1"/>
      <c r="AN1003" s="1"/>
      <c r="AO1003" s="1"/>
      <c r="AP1003" s="1"/>
      <c r="AQ1003" s="1"/>
      <c r="AR1003" s="1"/>
    </row>
    <row r="1004" spans="1:44" ht="15.75" thickBot="1">
      <c r="A1004" s="57"/>
      <c r="B1004" s="114"/>
      <c r="AD1004" s="1"/>
      <c r="AE1004" s="116"/>
      <c r="AF1004" s="116"/>
      <c r="AG1004" s="116"/>
      <c r="AH1004" s="1"/>
      <c r="AI1004" s="1"/>
      <c r="AJ1004" s="1"/>
      <c r="AK1004" s="1"/>
      <c r="AL1004" s="1"/>
      <c r="AM1004" s="1"/>
      <c r="AN1004" s="1"/>
      <c r="AO1004" s="1"/>
      <c r="AP1004" s="1"/>
      <c r="AQ1004" s="1"/>
      <c r="AR1004" s="1"/>
    </row>
    <row r="1005" spans="1:44" ht="15.75" thickBot="1">
      <c r="A1005" s="57"/>
      <c r="B1005" s="114"/>
      <c r="AD1005" s="1"/>
      <c r="AE1005" s="116"/>
      <c r="AF1005" s="116"/>
      <c r="AG1005" s="116"/>
      <c r="AH1005" s="1"/>
      <c r="AI1005" s="1"/>
      <c r="AJ1005" s="1"/>
      <c r="AK1005" s="1"/>
      <c r="AL1005" s="1"/>
      <c r="AM1005" s="1"/>
      <c r="AN1005" s="1"/>
      <c r="AO1005" s="1"/>
      <c r="AP1005" s="1"/>
      <c r="AQ1005" s="1"/>
      <c r="AR1005" s="1"/>
    </row>
    <row r="1006" spans="1:44" ht="15.75" thickBot="1">
      <c r="A1006" s="57"/>
      <c r="B1006" s="114"/>
      <c r="AD1006" s="1"/>
      <c r="AE1006" s="116"/>
      <c r="AF1006" s="116"/>
      <c r="AG1006" s="116"/>
      <c r="AH1006" s="1"/>
      <c r="AI1006" s="1"/>
      <c r="AJ1006" s="1"/>
      <c r="AK1006" s="1"/>
      <c r="AL1006" s="1"/>
      <c r="AM1006" s="1"/>
      <c r="AN1006" s="1"/>
      <c r="AO1006" s="1"/>
      <c r="AP1006" s="1"/>
      <c r="AQ1006" s="1"/>
      <c r="AR1006" s="1"/>
    </row>
    <row r="1007" spans="1:44" ht="15.75" thickBot="1">
      <c r="A1007" s="57"/>
      <c r="B1007" s="114"/>
      <c r="AD1007" s="1"/>
      <c r="AE1007" s="116"/>
      <c r="AF1007" s="116"/>
      <c r="AG1007" s="116"/>
      <c r="AH1007" s="1"/>
      <c r="AI1007" s="1"/>
      <c r="AJ1007" s="1"/>
      <c r="AK1007" s="1"/>
      <c r="AL1007" s="1"/>
      <c r="AM1007" s="1"/>
      <c r="AN1007" s="1"/>
      <c r="AO1007" s="1"/>
      <c r="AP1007" s="1"/>
      <c r="AQ1007" s="1"/>
      <c r="AR1007" s="1"/>
    </row>
    <row r="1008" spans="1:44" ht="15.75" thickBot="1">
      <c r="A1008" s="57"/>
      <c r="B1008" s="114"/>
      <c r="AD1008" s="1"/>
      <c r="AE1008" s="116"/>
      <c r="AF1008" s="116"/>
      <c r="AG1008" s="116"/>
      <c r="AH1008" s="1"/>
      <c r="AI1008" s="1"/>
      <c r="AJ1008" s="1"/>
      <c r="AK1008" s="1"/>
      <c r="AL1008" s="1"/>
      <c r="AM1008" s="1"/>
      <c r="AN1008" s="1"/>
      <c r="AO1008" s="1"/>
      <c r="AP1008" s="1"/>
      <c r="AQ1008" s="1"/>
      <c r="AR1008" s="1"/>
    </row>
    <row r="1009" spans="1:44" ht="15.75" thickBot="1">
      <c r="A1009" s="57"/>
      <c r="B1009" s="114"/>
      <c r="AD1009" s="1"/>
      <c r="AE1009" s="116"/>
      <c r="AF1009" s="116"/>
      <c r="AG1009" s="116"/>
      <c r="AH1009" s="1"/>
      <c r="AI1009" s="1"/>
      <c r="AJ1009" s="1"/>
      <c r="AK1009" s="1"/>
      <c r="AL1009" s="1"/>
      <c r="AM1009" s="1"/>
      <c r="AN1009" s="1"/>
      <c r="AO1009" s="1"/>
      <c r="AP1009" s="1"/>
      <c r="AQ1009" s="1"/>
      <c r="AR1009" s="1"/>
    </row>
    <row r="1010" spans="1:44" ht="15.75" thickBot="1">
      <c r="A1010" s="57"/>
      <c r="B1010" s="114"/>
      <c r="AD1010" s="1"/>
      <c r="AE1010" s="116"/>
      <c r="AF1010" s="116"/>
      <c r="AG1010" s="116"/>
      <c r="AH1010" s="1"/>
      <c r="AI1010" s="1"/>
      <c r="AJ1010" s="1"/>
      <c r="AK1010" s="1"/>
      <c r="AL1010" s="1"/>
      <c r="AM1010" s="1"/>
      <c r="AN1010" s="1"/>
      <c r="AO1010" s="1"/>
      <c r="AP1010" s="1"/>
      <c r="AQ1010" s="1"/>
      <c r="AR1010" s="1"/>
    </row>
    <row r="1011" spans="1:44" ht="15.75" thickBot="1">
      <c r="A1011" s="57"/>
      <c r="B1011" s="114"/>
      <c r="AD1011" s="1"/>
      <c r="AE1011" s="116"/>
      <c r="AF1011" s="116"/>
      <c r="AG1011" s="116"/>
      <c r="AH1011" s="1"/>
      <c r="AI1011" s="1"/>
      <c r="AJ1011" s="1"/>
      <c r="AK1011" s="1"/>
      <c r="AL1011" s="1"/>
      <c r="AM1011" s="1"/>
      <c r="AN1011" s="1"/>
      <c r="AO1011" s="1"/>
      <c r="AP1011" s="1"/>
      <c r="AQ1011" s="1"/>
      <c r="AR1011" s="1"/>
    </row>
    <row r="1012" spans="1:44" ht="15.75" thickBot="1">
      <c r="A1012" s="57"/>
      <c r="B1012" s="114"/>
      <c r="AD1012" s="1"/>
      <c r="AE1012" s="116"/>
      <c r="AF1012" s="116"/>
      <c r="AG1012" s="116"/>
      <c r="AH1012" s="1"/>
      <c r="AI1012" s="1"/>
      <c r="AJ1012" s="1"/>
      <c r="AK1012" s="1"/>
      <c r="AL1012" s="1"/>
      <c r="AM1012" s="1"/>
      <c r="AN1012" s="1"/>
      <c r="AO1012" s="1"/>
      <c r="AP1012" s="1"/>
      <c r="AQ1012" s="1"/>
      <c r="AR1012" s="1"/>
    </row>
    <row r="1013" spans="1:44" ht="15.75" thickBot="1">
      <c r="A1013" s="57"/>
      <c r="B1013" s="114"/>
      <c r="AD1013" s="1"/>
      <c r="AE1013" s="116"/>
      <c r="AF1013" s="116"/>
      <c r="AG1013" s="116"/>
      <c r="AH1013" s="1"/>
      <c r="AI1013" s="1"/>
      <c r="AJ1013" s="1"/>
      <c r="AK1013" s="1"/>
      <c r="AL1013" s="1"/>
      <c r="AM1013" s="1"/>
      <c r="AN1013" s="1"/>
      <c r="AO1013" s="1"/>
      <c r="AP1013" s="1"/>
      <c r="AQ1013" s="1"/>
      <c r="AR1013" s="1"/>
    </row>
    <row r="1014" spans="1:44" ht="15.75" thickBot="1">
      <c r="A1014" s="57"/>
      <c r="B1014" s="114"/>
      <c r="AD1014" s="1"/>
      <c r="AE1014" s="116"/>
      <c r="AF1014" s="116"/>
      <c r="AG1014" s="116"/>
      <c r="AH1014" s="1"/>
      <c r="AI1014" s="1"/>
      <c r="AJ1014" s="1"/>
      <c r="AK1014" s="1"/>
      <c r="AL1014" s="1"/>
      <c r="AM1014" s="1"/>
      <c r="AN1014" s="1"/>
      <c r="AO1014" s="1"/>
      <c r="AP1014" s="1"/>
      <c r="AQ1014" s="1"/>
      <c r="AR1014" s="1"/>
    </row>
    <row r="1015" spans="1:44" ht="15.75" thickBot="1">
      <c r="A1015" s="57"/>
      <c r="B1015" s="114"/>
      <c r="AD1015" s="1"/>
      <c r="AE1015" s="116"/>
      <c r="AF1015" s="116"/>
      <c r="AG1015" s="116"/>
      <c r="AH1015" s="1"/>
      <c r="AI1015" s="1"/>
      <c r="AJ1015" s="1"/>
      <c r="AK1015" s="1"/>
      <c r="AL1015" s="1"/>
      <c r="AM1015" s="1"/>
      <c r="AN1015" s="1"/>
      <c r="AO1015" s="1"/>
      <c r="AP1015" s="1"/>
      <c r="AQ1015" s="1"/>
      <c r="AR1015" s="1"/>
    </row>
    <row r="1016" spans="1:44" ht="15.75" thickBot="1">
      <c r="A1016" s="57"/>
      <c r="B1016" s="114"/>
      <c r="AD1016" s="1"/>
      <c r="AE1016" s="116"/>
      <c r="AF1016" s="116"/>
      <c r="AG1016" s="116"/>
      <c r="AH1016" s="1"/>
      <c r="AI1016" s="1"/>
      <c r="AJ1016" s="1"/>
      <c r="AK1016" s="1"/>
      <c r="AL1016" s="1"/>
      <c r="AM1016" s="1"/>
      <c r="AN1016" s="1"/>
      <c r="AO1016" s="1"/>
      <c r="AP1016" s="1"/>
      <c r="AQ1016" s="1"/>
      <c r="AR1016" s="1"/>
    </row>
    <row r="1017" spans="1:44" ht="15.75" thickBot="1">
      <c r="A1017" s="57"/>
      <c r="B1017" s="114"/>
      <c r="AD1017" s="1"/>
      <c r="AE1017" s="116"/>
      <c r="AF1017" s="116"/>
      <c r="AG1017" s="116"/>
      <c r="AH1017" s="1"/>
      <c r="AI1017" s="1"/>
      <c r="AJ1017" s="1"/>
      <c r="AK1017" s="1"/>
      <c r="AL1017" s="1"/>
      <c r="AM1017" s="1"/>
      <c r="AN1017" s="1"/>
      <c r="AO1017" s="1"/>
      <c r="AP1017" s="1"/>
      <c r="AQ1017" s="1"/>
      <c r="AR1017" s="1"/>
    </row>
    <row r="1018" spans="1:44" ht="15.75" thickBot="1">
      <c r="A1018" s="57"/>
      <c r="B1018" s="114"/>
      <c r="AD1018" s="1"/>
      <c r="AE1018" s="116"/>
      <c r="AF1018" s="116"/>
      <c r="AG1018" s="116"/>
      <c r="AH1018" s="1"/>
      <c r="AI1018" s="1"/>
      <c r="AJ1018" s="1"/>
      <c r="AK1018" s="1"/>
      <c r="AL1018" s="1"/>
      <c r="AM1018" s="1"/>
      <c r="AN1018" s="1"/>
      <c r="AO1018" s="1"/>
      <c r="AP1018" s="1"/>
      <c r="AQ1018" s="1"/>
      <c r="AR1018" s="1"/>
    </row>
    <row r="1019" spans="1:44" ht="15.75" thickBot="1">
      <c r="A1019" s="57"/>
      <c r="B1019" s="114"/>
      <c r="AD1019" s="1"/>
      <c r="AE1019" s="116"/>
      <c r="AF1019" s="116"/>
      <c r="AG1019" s="116"/>
      <c r="AH1019" s="1"/>
      <c r="AI1019" s="1"/>
      <c r="AJ1019" s="1"/>
      <c r="AK1019" s="1"/>
      <c r="AL1019" s="1"/>
      <c r="AM1019" s="1"/>
      <c r="AN1019" s="1"/>
      <c r="AO1019" s="1"/>
      <c r="AP1019" s="1"/>
      <c r="AQ1019" s="1"/>
      <c r="AR1019" s="1"/>
    </row>
    <row r="1020" spans="1:44" ht="15.75" thickBot="1">
      <c r="A1020" s="57"/>
      <c r="B1020" s="114"/>
      <c r="AD1020" s="1"/>
      <c r="AE1020" s="116"/>
      <c r="AF1020" s="116"/>
      <c r="AG1020" s="116"/>
      <c r="AH1020" s="1"/>
      <c r="AI1020" s="1"/>
      <c r="AJ1020" s="1"/>
      <c r="AK1020" s="1"/>
      <c r="AL1020" s="1"/>
      <c r="AM1020" s="1"/>
      <c r="AN1020" s="1"/>
      <c r="AO1020" s="1"/>
      <c r="AP1020" s="1"/>
      <c r="AQ1020" s="1"/>
      <c r="AR1020" s="1"/>
    </row>
    <row r="1021" spans="1:44" ht="15.75" thickBot="1">
      <c r="A1021" s="57"/>
      <c r="B1021" s="114"/>
      <c r="AD1021" s="1"/>
      <c r="AE1021" s="116"/>
      <c r="AF1021" s="116"/>
      <c r="AG1021" s="116"/>
      <c r="AH1021" s="1"/>
      <c r="AI1021" s="1"/>
      <c r="AJ1021" s="1"/>
      <c r="AK1021" s="1"/>
      <c r="AL1021" s="1"/>
      <c r="AM1021" s="1"/>
      <c r="AN1021" s="1"/>
      <c r="AO1021" s="1"/>
      <c r="AP1021" s="1"/>
      <c r="AQ1021" s="1"/>
      <c r="AR1021" s="1"/>
    </row>
    <row r="1022" spans="1:44" ht="15.75" thickBot="1">
      <c r="A1022" s="57"/>
      <c r="B1022" s="114"/>
      <c r="AD1022" s="1"/>
      <c r="AE1022" s="116"/>
      <c r="AF1022" s="116"/>
      <c r="AG1022" s="116"/>
      <c r="AH1022" s="1"/>
      <c r="AI1022" s="1"/>
      <c r="AJ1022" s="1"/>
      <c r="AK1022" s="1"/>
      <c r="AL1022" s="1"/>
      <c r="AM1022" s="1"/>
      <c r="AN1022" s="1"/>
      <c r="AO1022" s="1"/>
      <c r="AP1022" s="1"/>
      <c r="AQ1022" s="1"/>
      <c r="AR1022" s="1"/>
    </row>
    <row r="1023" spans="1:44" ht="15.75" thickBot="1">
      <c r="A1023" s="57"/>
      <c r="B1023" s="114"/>
      <c r="AD1023" s="1"/>
      <c r="AE1023" s="116"/>
      <c r="AF1023" s="116"/>
      <c r="AG1023" s="116"/>
      <c r="AH1023" s="1"/>
      <c r="AI1023" s="1"/>
      <c r="AJ1023" s="1"/>
      <c r="AK1023" s="1"/>
      <c r="AL1023" s="1"/>
      <c r="AM1023" s="1"/>
      <c r="AN1023" s="1"/>
      <c r="AO1023" s="1"/>
      <c r="AP1023" s="1"/>
      <c r="AQ1023" s="1"/>
      <c r="AR1023" s="1"/>
    </row>
    <row r="1024" spans="1:44" ht="15.75" thickBot="1">
      <c r="A1024" s="57"/>
      <c r="B1024" s="114"/>
      <c r="AD1024" s="1"/>
      <c r="AE1024" s="116"/>
      <c r="AF1024" s="116"/>
      <c r="AG1024" s="116"/>
      <c r="AH1024" s="1"/>
      <c r="AI1024" s="1"/>
      <c r="AJ1024" s="1"/>
      <c r="AK1024" s="1"/>
      <c r="AL1024" s="1"/>
      <c r="AM1024" s="1"/>
      <c r="AN1024" s="1"/>
      <c r="AO1024" s="1"/>
      <c r="AP1024" s="1"/>
      <c r="AQ1024" s="1"/>
      <c r="AR1024" s="1"/>
    </row>
    <row r="1025" spans="1:44" ht="15.75" thickBot="1">
      <c r="A1025" s="57"/>
      <c r="B1025" s="114"/>
      <c r="AD1025" s="1"/>
      <c r="AE1025" s="116"/>
      <c r="AF1025" s="116"/>
      <c r="AG1025" s="116"/>
      <c r="AH1025" s="1"/>
      <c r="AI1025" s="1"/>
      <c r="AJ1025" s="1"/>
      <c r="AK1025" s="1"/>
      <c r="AL1025" s="1"/>
      <c r="AM1025" s="1"/>
      <c r="AN1025" s="1"/>
      <c r="AO1025" s="1"/>
      <c r="AP1025" s="1"/>
      <c r="AQ1025" s="1"/>
      <c r="AR1025" s="1"/>
    </row>
    <row r="1026" spans="1:44" ht="15.75" thickBot="1">
      <c r="A1026" s="57"/>
      <c r="B1026" s="114"/>
      <c r="AD1026" s="1"/>
      <c r="AE1026" s="116"/>
      <c r="AF1026" s="116"/>
      <c r="AG1026" s="116"/>
      <c r="AH1026" s="1"/>
      <c r="AI1026" s="1"/>
      <c r="AJ1026" s="1"/>
      <c r="AK1026" s="1"/>
      <c r="AL1026" s="1"/>
      <c r="AM1026" s="1"/>
      <c r="AN1026" s="1"/>
      <c r="AO1026" s="1"/>
      <c r="AP1026" s="1"/>
      <c r="AQ1026" s="1"/>
      <c r="AR1026" s="1"/>
    </row>
    <row r="1027" spans="1:44" ht="15.75" thickBot="1">
      <c r="A1027" s="57"/>
      <c r="B1027" s="114"/>
      <c r="AD1027" s="1"/>
      <c r="AE1027" s="116"/>
      <c r="AF1027" s="116"/>
      <c r="AG1027" s="116"/>
      <c r="AH1027" s="1"/>
      <c r="AI1027" s="1"/>
      <c r="AJ1027" s="1"/>
      <c r="AK1027" s="1"/>
      <c r="AL1027" s="1"/>
      <c r="AM1027" s="1"/>
      <c r="AN1027" s="1"/>
      <c r="AO1027" s="1"/>
      <c r="AP1027" s="1"/>
      <c r="AQ1027" s="1"/>
      <c r="AR1027" s="1"/>
    </row>
    <row r="1028" spans="1:44" ht="15.75" thickBot="1">
      <c r="A1028" s="57"/>
      <c r="B1028" s="114"/>
      <c r="AD1028" s="1"/>
      <c r="AE1028" s="116"/>
      <c r="AF1028" s="116"/>
      <c r="AG1028" s="116"/>
      <c r="AH1028" s="1"/>
      <c r="AI1028" s="1"/>
      <c r="AJ1028" s="1"/>
      <c r="AK1028" s="1"/>
      <c r="AL1028" s="1"/>
      <c r="AM1028" s="1"/>
      <c r="AN1028" s="1"/>
      <c r="AO1028" s="1"/>
      <c r="AP1028" s="1"/>
      <c r="AQ1028" s="1"/>
      <c r="AR1028" s="1"/>
    </row>
    <row r="1029" spans="1:44" ht="15.75" thickBot="1">
      <c r="A1029" s="57"/>
      <c r="B1029" s="114"/>
      <c r="AD1029" s="1"/>
      <c r="AE1029" s="116"/>
      <c r="AF1029" s="116"/>
      <c r="AG1029" s="116"/>
      <c r="AH1029" s="1"/>
      <c r="AI1029" s="1"/>
      <c r="AJ1029" s="1"/>
      <c r="AK1029" s="1"/>
      <c r="AL1029" s="1"/>
      <c r="AM1029" s="1"/>
      <c r="AN1029" s="1"/>
      <c r="AO1029" s="1"/>
      <c r="AP1029" s="1"/>
      <c r="AQ1029" s="1"/>
      <c r="AR1029" s="1"/>
    </row>
    <row r="1030" spans="1:44" ht="15.75" thickBot="1">
      <c r="A1030" s="57"/>
      <c r="B1030" s="114"/>
      <c r="AD1030" s="1"/>
      <c r="AE1030" s="116"/>
      <c r="AF1030" s="116"/>
      <c r="AG1030" s="116"/>
      <c r="AH1030" s="1"/>
      <c r="AI1030" s="1"/>
      <c r="AJ1030" s="1"/>
      <c r="AK1030" s="1"/>
      <c r="AL1030" s="1"/>
      <c r="AM1030" s="1"/>
      <c r="AN1030" s="1"/>
      <c r="AO1030" s="1"/>
      <c r="AP1030" s="1"/>
      <c r="AQ1030" s="1"/>
      <c r="AR1030" s="1"/>
    </row>
    <row r="1031" spans="1:44" ht="15.75" thickBot="1">
      <c r="A1031" s="57"/>
      <c r="B1031" s="114"/>
      <c r="AD1031" s="1"/>
      <c r="AE1031" s="116"/>
      <c r="AF1031" s="116"/>
      <c r="AG1031" s="116"/>
      <c r="AH1031" s="1"/>
      <c r="AI1031" s="1"/>
      <c r="AJ1031" s="1"/>
      <c r="AK1031" s="1"/>
      <c r="AL1031" s="1"/>
      <c r="AM1031" s="1"/>
      <c r="AN1031" s="1"/>
      <c r="AO1031" s="1"/>
      <c r="AP1031" s="1"/>
      <c r="AQ1031" s="1"/>
      <c r="AR1031" s="1"/>
    </row>
    <row r="1032" spans="1:44" ht="15.75" thickBot="1">
      <c r="A1032" s="57"/>
      <c r="B1032" s="114"/>
      <c r="AD1032" s="1"/>
      <c r="AE1032" s="116"/>
      <c r="AF1032" s="116"/>
      <c r="AG1032" s="116"/>
      <c r="AH1032" s="1"/>
      <c r="AI1032" s="1"/>
      <c r="AJ1032" s="1"/>
      <c r="AK1032" s="1"/>
      <c r="AL1032" s="1"/>
      <c r="AM1032" s="1"/>
      <c r="AN1032" s="1"/>
      <c r="AO1032" s="1"/>
      <c r="AP1032" s="1"/>
      <c r="AQ1032" s="1"/>
      <c r="AR1032" s="1"/>
    </row>
    <row r="1033" spans="1:44" ht="15.75" thickBot="1">
      <c r="A1033" s="57"/>
      <c r="B1033" s="114"/>
      <c r="AD1033" s="1"/>
      <c r="AE1033" s="116"/>
      <c r="AF1033" s="116"/>
      <c r="AG1033" s="116"/>
      <c r="AH1033" s="1"/>
      <c r="AI1033" s="1"/>
      <c r="AJ1033" s="1"/>
      <c r="AK1033" s="1"/>
      <c r="AL1033" s="1"/>
      <c r="AM1033" s="1"/>
      <c r="AN1033" s="1"/>
      <c r="AO1033" s="1"/>
      <c r="AP1033" s="1"/>
      <c r="AQ1033" s="1"/>
      <c r="AR1033" s="1"/>
    </row>
    <row r="1034" spans="1:44" ht="15.75" thickBot="1">
      <c r="A1034" s="57"/>
      <c r="B1034" s="114"/>
      <c r="AD1034" s="1"/>
      <c r="AE1034" s="116"/>
      <c r="AF1034" s="116"/>
      <c r="AG1034" s="116"/>
      <c r="AH1034" s="1"/>
      <c r="AI1034" s="1"/>
      <c r="AJ1034" s="1"/>
      <c r="AK1034" s="1"/>
      <c r="AL1034" s="1"/>
      <c r="AM1034" s="1"/>
      <c r="AN1034" s="1"/>
      <c r="AO1034" s="1"/>
      <c r="AP1034" s="1"/>
      <c r="AQ1034" s="1"/>
      <c r="AR1034" s="1"/>
    </row>
    <row r="1035" spans="1:44" ht="15.75" thickBot="1">
      <c r="A1035" s="57"/>
      <c r="B1035" s="114"/>
      <c r="AD1035" s="1"/>
      <c r="AE1035" s="116"/>
      <c r="AF1035" s="116"/>
      <c r="AG1035" s="116"/>
      <c r="AH1035" s="1"/>
      <c r="AI1035" s="1"/>
      <c r="AJ1035" s="1"/>
      <c r="AK1035" s="1"/>
      <c r="AL1035" s="1"/>
      <c r="AM1035" s="1"/>
      <c r="AN1035" s="1"/>
      <c r="AO1035" s="1"/>
      <c r="AP1035" s="1"/>
      <c r="AQ1035" s="1"/>
      <c r="AR1035" s="1"/>
    </row>
    <row r="1036" spans="1:44" ht="15.75" thickBot="1">
      <c r="A1036" s="57"/>
      <c r="B1036" s="114"/>
      <c r="AD1036" s="1"/>
      <c r="AE1036" s="116"/>
      <c r="AF1036" s="116"/>
      <c r="AG1036" s="116"/>
      <c r="AH1036" s="1"/>
      <c r="AI1036" s="1"/>
      <c r="AJ1036" s="1"/>
      <c r="AK1036" s="1"/>
      <c r="AL1036" s="1"/>
      <c r="AM1036" s="1"/>
      <c r="AN1036" s="1"/>
      <c r="AO1036" s="1"/>
      <c r="AP1036" s="1"/>
      <c r="AQ1036" s="1"/>
      <c r="AR1036" s="1"/>
    </row>
    <row r="1037" spans="1:44" ht="15.75" thickBot="1">
      <c r="A1037" s="57"/>
      <c r="B1037" s="114"/>
      <c r="AD1037" s="1"/>
      <c r="AE1037" s="116"/>
      <c r="AF1037" s="116"/>
      <c r="AG1037" s="116"/>
      <c r="AH1037" s="1"/>
      <c r="AI1037" s="1"/>
      <c r="AJ1037" s="1"/>
      <c r="AK1037" s="1"/>
      <c r="AL1037" s="1"/>
      <c r="AM1037" s="1"/>
      <c r="AN1037" s="1"/>
      <c r="AO1037" s="1"/>
      <c r="AP1037" s="1"/>
      <c r="AQ1037" s="1"/>
      <c r="AR1037" s="1"/>
    </row>
    <row r="1038" spans="1:44" ht="15.75" thickBot="1">
      <c r="A1038" s="57"/>
      <c r="B1038" s="114"/>
      <c r="AD1038" s="1"/>
      <c r="AE1038" s="116"/>
      <c r="AF1038" s="116"/>
      <c r="AG1038" s="116"/>
      <c r="AH1038" s="1"/>
      <c r="AI1038" s="1"/>
      <c r="AJ1038" s="1"/>
      <c r="AK1038" s="1"/>
      <c r="AL1038" s="1"/>
      <c r="AM1038" s="1"/>
      <c r="AN1038" s="1"/>
      <c r="AO1038" s="1"/>
      <c r="AP1038" s="1"/>
      <c r="AQ1038" s="1"/>
      <c r="AR1038" s="1"/>
    </row>
    <row r="1039" spans="1:44" ht="15.75" thickBot="1">
      <c r="A1039" s="57"/>
      <c r="B1039" s="114"/>
      <c r="AD1039" s="1"/>
      <c r="AE1039" s="116"/>
      <c r="AF1039" s="116"/>
      <c r="AG1039" s="116"/>
      <c r="AH1039" s="1"/>
      <c r="AI1039" s="1"/>
      <c r="AJ1039" s="1"/>
      <c r="AK1039" s="1"/>
      <c r="AL1039" s="1"/>
      <c r="AM1039" s="1"/>
      <c r="AN1039" s="1"/>
      <c r="AO1039" s="1"/>
      <c r="AP1039" s="1"/>
      <c r="AQ1039" s="1"/>
      <c r="AR1039" s="1"/>
    </row>
    <row r="1040" spans="1:44" ht="15.75" thickBot="1">
      <c r="A1040" s="57"/>
      <c r="B1040" s="114"/>
      <c r="AD1040" s="1"/>
      <c r="AE1040" s="116"/>
      <c r="AF1040" s="116"/>
      <c r="AG1040" s="116"/>
      <c r="AH1040" s="1"/>
      <c r="AI1040" s="1"/>
      <c r="AJ1040" s="1"/>
      <c r="AK1040" s="1"/>
      <c r="AL1040" s="1"/>
      <c r="AM1040" s="1"/>
      <c r="AN1040" s="1"/>
      <c r="AO1040" s="1"/>
      <c r="AP1040" s="1"/>
      <c r="AQ1040" s="1"/>
      <c r="AR1040" s="1"/>
    </row>
    <row r="1041" spans="1:44" ht="15.75" thickBot="1">
      <c r="A1041" s="57"/>
      <c r="B1041" s="114"/>
      <c r="AD1041" s="1"/>
      <c r="AE1041" s="116"/>
      <c r="AF1041" s="116"/>
      <c r="AG1041" s="116"/>
      <c r="AH1041" s="1"/>
      <c r="AI1041" s="1"/>
      <c r="AJ1041" s="1"/>
      <c r="AK1041" s="1"/>
      <c r="AL1041" s="1"/>
      <c r="AM1041" s="1"/>
      <c r="AN1041" s="1"/>
      <c r="AO1041" s="1"/>
      <c r="AP1041" s="1"/>
      <c r="AQ1041" s="1"/>
      <c r="AR1041" s="1"/>
    </row>
    <row r="1042" spans="1:44" ht="15.75" thickBot="1">
      <c r="A1042" s="57"/>
      <c r="B1042" s="114"/>
      <c r="AD1042" s="1"/>
      <c r="AE1042" s="116"/>
      <c r="AF1042" s="116"/>
      <c r="AG1042" s="116"/>
      <c r="AH1042" s="1"/>
      <c r="AI1042" s="1"/>
      <c r="AJ1042" s="1"/>
      <c r="AK1042" s="1"/>
      <c r="AL1042" s="1"/>
      <c r="AM1042" s="1"/>
      <c r="AN1042" s="1"/>
      <c r="AO1042" s="1"/>
      <c r="AP1042" s="1"/>
      <c r="AQ1042" s="1"/>
      <c r="AR1042" s="1"/>
    </row>
    <row r="1043" spans="1:44" ht="15.75" thickBot="1">
      <c r="A1043" s="57"/>
      <c r="B1043" s="114"/>
      <c r="AD1043" s="1"/>
      <c r="AE1043" s="116"/>
      <c r="AF1043" s="116"/>
      <c r="AG1043" s="116"/>
      <c r="AH1043" s="1"/>
      <c r="AI1043" s="1"/>
      <c r="AJ1043" s="1"/>
      <c r="AK1043" s="1"/>
      <c r="AL1043" s="1"/>
      <c r="AM1043" s="1"/>
      <c r="AN1043" s="1"/>
      <c r="AO1043" s="1"/>
      <c r="AP1043" s="1"/>
      <c r="AQ1043" s="1"/>
      <c r="AR1043" s="1"/>
    </row>
    <row r="1044" spans="1:44" ht="15.75" thickBot="1">
      <c r="A1044" s="57"/>
      <c r="B1044" s="114"/>
      <c r="AD1044" s="1"/>
      <c r="AE1044" s="116"/>
      <c r="AF1044" s="116"/>
      <c r="AG1044" s="116"/>
      <c r="AH1044" s="1"/>
      <c r="AI1044" s="1"/>
      <c r="AJ1044" s="1"/>
      <c r="AK1044" s="1"/>
      <c r="AL1044" s="1"/>
      <c r="AM1044" s="1"/>
      <c r="AN1044" s="1"/>
      <c r="AO1044" s="1"/>
      <c r="AP1044" s="1"/>
      <c r="AQ1044" s="1"/>
      <c r="AR1044" s="1"/>
    </row>
    <row r="1045" spans="1:44" ht="15.75" thickBot="1">
      <c r="A1045" s="57"/>
      <c r="B1045" s="114"/>
      <c r="AD1045" s="1"/>
      <c r="AE1045" s="116"/>
      <c r="AF1045" s="116"/>
      <c r="AG1045" s="116"/>
      <c r="AH1045" s="1"/>
      <c r="AI1045" s="1"/>
      <c r="AJ1045" s="1"/>
      <c r="AK1045" s="1"/>
      <c r="AL1045" s="1"/>
      <c r="AM1045" s="1"/>
      <c r="AN1045" s="1"/>
      <c r="AO1045" s="1"/>
      <c r="AP1045" s="1"/>
      <c r="AQ1045" s="1"/>
      <c r="AR1045" s="1"/>
    </row>
    <row r="1046" spans="1:44" ht="15.75" thickBot="1">
      <c r="A1046" s="57"/>
      <c r="B1046" s="114"/>
      <c r="AD1046" s="1"/>
      <c r="AE1046" s="116"/>
      <c r="AF1046" s="116"/>
      <c r="AG1046" s="116"/>
      <c r="AH1046" s="1"/>
      <c r="AI1046" s="1"/>
      <c r="AJ1046" s="1"/>
      <c r="AK1046" s="1"/>
      <c r="AL1046" s="1"/>
      <c r="AM1046" s="1"/>
      <c r="AN1046" s="1"/>
      <c r="AO1046" s="1"/>
      <c r="AP1046" s="1"/>
      <c r="AQ1046" s="1"/>
      <c r="AR1046" s="1"/>
    </row>
    <row r="1047" spans="1:44" ht="15.75" thickBot="1">
      <c r="A1047" s="57"/>
      <c r="B1047" s="114"/>
      <c r="AD1047" s="1"/>
      <c r="AE1047" s="116"/>
      <c r="AF1047" s="116"/>
      <c r="AG1047" s="116"/>
      <c r="AH1047" s="1"/>
      <c r="AI1047" s="1"/>
      <c r="AJ1047" s="1"/>
      <c r="AK1047" s="1"/>
      <c r="AL1047" s="1"/>
      <c r="AM1047" s="1"/>
      <c r="AN1047" s="1"/>
      <c r="AO1047" s="1"/>
      <c r="AP1047" s="1"/>
      <c r="AQ1047" s="1"/>
      <c r="AR1047" s="1"/>
    </row>
    <row r="1048" spans="1:44" ht="15.75" thickBot="1">
      <c r="A1048" s="57"/>
      <c r="B1048" s="114"/>
      <c r="AD1048" s="1"/>
      <c r="AE1048" s="116"/>
      <c r="AF1048" s="116"/>
      <c r="AG1048" s="116"/>
      <c r="AH1048" s="1"/>
      <c r="AI1048" s="1"/>
      <c r="AJ1048" s="1"/>
      <c r="AK1048" s="1"/>
      <c r="AL1048" s="1"/>
      <c r="AM1048" s="1"/>
      <c r="AN1048" s="1"/>
      <c r="AO1048" s="1"/>
      <c r="AP1048" s="1"/>
      <c r="AQ1048" s="1"/>
      <c r="AR1048" s="1"/>
    </row>
    <row r="1049" spans="1:44" ht="15.75" thickBot="1">
      <c r="A1049" s="57"/>
      <c r="B1049" s="114"/>
      <c r="AD1049" s="1"/>
      <c r="AE1049" s="116"/>
      <c r="AF1049" s="116"/>
      <c r="AG1049" s="116"/>
      <c r="AH1049" s="1"/>
      <c r="AI1049" s="1"/>
      <c r="AJ1049" s="1"/>
      <c r="AK1049" s="1"/>
      <c r="AL1049" s="1"/>
      <c r="AM1049" s="1"/>
      <c r="AN1049" s="1"/>
      <c r="AO1049" s="1"/>
      <c r="AP1049" s="1"/>
      <c r="AQ1049" s="1"/>
      <c r="AR1049" s="1"/>
    </row>
    <row r="1050" spans="1:44" ht="15.75" thickBot="1">
      <c r="A1050" s="57"/>
      <c r="B1050" s="114"/>
      <c r="AD1050" s="1"/>
      <c r="AE1050" s="116"/>
      <c r="AF1050" s="116"/>
      <c r="AG1050" s="116"/>
      <c r="AH1050" s="1"/>
      <c r="AI1050" s="1"/>
      <c r="AJ1050" s="1"/>
      <c r="AK1050" s="1"/>
      <c r="AL1050" s="1"/>
      <c r="AM1050" s="1"/>
      <c r="AN1050" s="1"/>
      <c r="AO1050" s="1"/>
      <c r="AP1050" s="1"/>
      <c r="AQ1050" s="1"/>
      <c r="AR1050" s="1"/>
    </row>
    <row r="1051" spans="1:44" ht="15.75" thickBot="1">
      <c r="A1051" s="57"/>
      <c r="B1051" s="114"/>
      <c r="AD1051" s="1"/>
      <c r="AE1051" s="116"/>
      <c r="AF1051" s="116"/>
      <c r="AG1051" s="116"/>
      <c r="AH1051" s="1"/>
      <c r="AI1051" s="1"/>
      <c r="AJ1051" s="1"/>
      <c r="AK1051" s="1"/>
      <c r="AL1051" s="1"/>
      <c r="AM1051" s="1"/>
      <c r="AN1051" s="1"/>
      <c r="AO1051" s="1"/>
      <c r="AP1051" s="1"/>
      <c r="AQ1051" s="1"/>
      <c r="AR1051" s="1"/>
    </row>
    <row r="1052" spans="1:44" ht="15.75" thickBot="1">
      <c r="A1052" s="57"/>
      <c r="B1052" s="114"/>
      <c r="AD1052" s="1"/>
      <c r="AE1052" s="116"/>
      <c r="AF1052" s="116"/>
      <c r="AG1052" s="116"/>
      <c r="AH1052" s="1"/>
      <c r="AI1052" s="1"/>
      <c r="AJ1052" s="1"/>
      <c r="AK1052" s="1"/>
      <c r="AL1052" s="1"/>
      <c r="AM1052" s="1"/>
      <c r="AN1052" s="1"/>
      <c r="AO1052" s="1"/>
      <c r="AP1052" s="1"/>
      <c r="AQ1052" s="1"/>
      <c r="AR1052" s="1"/>
    </row>
    <row r="1053" spans="1:44" ht="15.75" thickBot="1">
      <c r="A1053" s="57"/>
      <c r="B1053" s="114"/>
      <c r="AD1053" s="1"/>
      <c r="AE1053" s="116"/>
      <c r="AF1053" s="116"/>
      <c r="AG1053" s="116"/>
      <c r="AH1053" s="1"/>
      <c r="AI1053" s="1"/>
      <c r="AJ1053" s="1"/>
      <c r="AK1053" s="1"/>
      <c r="AL1053" s="1"/>
      <c r="AM1053" s="1"/>
      <c r="AN1053" s="1"/>
      <c r="AO1053" s="1"/>
      <c r="AP1053" s="1"/>
      <c r="AQ1053" s="1"/>
      <c r="AR1053" s="1"/>
    </row>
    <row r="1054" spans="1:44" ht="15.75" thickBot="1">
      <c r="A1054" s="57"/>
      <c r="B1054" s="114"/>
      <c r="AD1054" s="1"/>
      <c r="AE1054" s="116"/>
      <c r="AF1054" s="116"/>
      <c r="AG1054" s="116"/>
      <c r="AH1054" s="1"/>
      <c r="AI1054" s="1"/>
      <c r="AJ1054" s="1"/>
      <c r="AK1054" s="1"/>
      <c r="AL1054" s="1"/>
      <c r="AM1054" s="1"/>
      <c r="AN1054" s="1"/>
      <c r="AO1054" s="1"/>
      <c r="AP1054" s="1"/>
      <c r="AQ1054" s="1"/>
      <c r="AR1054" s="1"/>
    </row>
    <row r="1055" spans="1:44" ht="15.75" thickBot="1">
      <c r="A1055" s="57"/>
      <c r="B1055" s="114"/>
      <c r="AD1055" s="1"/>
      <c r="AE1055" s="116"/>
      <c r="AF1055" s="116"/>
      <c r="AG1055" s="116"/>
      <c r="AH1055" s="1"/>
      <c r="AI1055" s="1"/>
      <c r="AJ1055" s="1"/>
      <c r="AK1055" s="1"/>
      <c r="AL1055" s="1"/>
      <c r="AM1055" s="1"/>
      <c r="AN1055" s="1"/>
      <c r="AO1055" s="1"/>
      <c r="AP1055" s="1"/>
      <c r="AQ1055" s="1"/>
      <c r="AR1055" s="1"/>
    </row>
    <row r="1056" spans="1:44" ht="15.75" thickBot="1">
      <c r="A1056" s="57"/>
      <c r="B1056" s="114"/>
      <c r="AD1056" s="1"/>
      <c r="AE1056" s="116"/>
      <c r="AF1056" s="116"/>
      <c r="AG1056" s="116"/>
      <c r="AH1056" s="1"/>
      <c r="AI1056" s="1"/>
      <c r="AJ1056" s="1"/>
      <c r="AK1056" s="1"/>
      <c r="AL1056" s="1"/>
      <c r="AM1056" s="1"/>
      <c r="AN1056" s="1"/>
      <c r="AO1056" s="1"/>
      <c r="AP1056" s="1"/>
      <c r="AQ1056" s="1"/>
      <c r="AR1056" s="1"/>
    </row>
    <row r="1057" spans="1:44" ht="15.75" thickBot="1">
      <c r="A1057" s="57"/>
      <c r="B1057" s="114"/>
      <c r="AD1057" s="1"/>
      <c r="AE1057" s="116"/>
      <c r="AF1057" s="116"/>
      <c r="AG1057" s="116"/>
      <c r="AH1057" s="1"/>
      <c r="AI1057" s="1"/>
      <c r="AJ1057" s="1"/>
      <c r="AK1057" s="1"/>
      <c r="AL1057" s="1"/>
      <c r="AM1057" s="1"/>
      <c r="AN1057" s="1"/>
      <c r="AO1057" s="1"/>
      <c r="AP1057" s="1"/>
      <c r="AQ1057" s="1"/>
      <c r="AR1057" s="1"/>
    </row>
    <row r="1058" spans="1:44" ht="15.75" thickBot="1">
      <c r="A1058" s="57"/>
      <c r="B1058" s="114"/>
      <c r="AD1058" s="1"/>
      <c r="AE1058" s="116"/>
      <c r="AF1058" s="116"/>
      <c r="AG1058" s="116"/>
      <c r="AH1058" s="1"/>
      <c r="AI1058" s="1"/>
      <c r="AJ1058" s="1"/>
      <c r="AK1058" s="1"/>
      <c r="AL1058" s="1"/>
      <c r="AM1058" s="1"/>
      <c r="AN1058" s="1"/>
      <c r="AO1058" s="1"/>
      <c r="AP1058" s="1"/>
      <c r="AQ1058" s="1"/>
      <c r="AR1058" s="1"/>
    </row>
    <row r="1059" spans="1:44" ht="15.75" thickBot="1">
      <c r="A1059" s="57"/>
      <c r="B1059" s="114"/>
      <c r="AD1059" s="1"/>
      <c r="AE1059" s="116"/>
      <c r="AF1059" s="116"/>
      <c r="AG1059" s="116"/>
      <c r="AH1059" s="1"/>
      <c r="AI1059" s="1"/>
      <c r="AJ1059" s="1"/>
      <c r="AK1059" s="1"/>
      <c r="AL1059" s="1"/>
      <c r="AM1059" s="1"/>
      <c r="AN1059" s="1"/>
      <c r="AO1059" s="1"/>
      <c r="AP1059" s="1"/>
      <c r="AQ1059" s="1"/>
      <c r="AR1059" s="1"/>
    </row>
    <row r="1060" spans="1:44" ht="15.75" thickBot="1">
      <c r="A1060" s="57"/>
      <c r="B1060" s="114"/>
      <c r="AD1060" s="1"/>
      <c r="AE1060" s="116"/>
      <c r="AF1060" s="116"/>
      <c r="AG1060" s="116"/>
      <c r="AH1060" s="1"/>
      <c r="AI1060" s="1"/>
      <c r="AJ1060" s="1"/>
      <c r="AK1060" s="1"/>
      <c r="AL1060" s="1"/>
      <c r="AM1060" s="1"/>
      <c r="AN1060" s="1"/>
      <c r="AO1060" s="1"/>
      <c r="AP1060" s="1"/>
      <c r="AQ1060" s="1"/>
      <c r="AR1060" s="1"/>
    </row>
    <row r="1061" spans="1:44" ht="15.75" thickBot="1">
      <c r="A1061" s="57"/>
      <c r="B1061" s="114"/>
      <c r="AD1061" s="1"/>
      <c r="AE1061" s="116"/>
      <c r="AF1061" s="116"/>
      <c r="AG1061" s="116"/>
      <c r="AH1061" s="1"/>
      <c r="AI1061" s="1"/>
      <c r="AJ1061" s="1"/>
      <c r="AK1061" s="1"/>
      <c r="AL1061" s="1"/>
      <c r="AM1061" s="1"/>
      <c r="AN1061" s="1"/>
      <c r="AO1061" s="1"/>
      <c r="AP1061" s="1"/>
      <c r="AQ1061" s="1"/>
      <c r="AR1061" s="1"/>
    </row>
    <row r="1062" spans="1:44" ht="15.75" thickBot="1">
      <c r="A1062" s="57"/>
      <c r="B1062" s="114"/>
      <c r="AD1062" s="1"/>
      <c r="AE1062" s="116"/>
      <c r="AF1062" s="116"/>
      <c r="AG1062" s="116"/>
      <c r="AH1062" s="1"/>
      <c r="AI1062" s="1"/>
      <c r="AJ1062" s="1"/>
      <c r="AK1062" s="1"/>
      <c r="AL1062" s="1"/>
      <c r="AM1062" s="1"/>
      <c r="AN1062" s="1"/>
      <c r="AO1062" s="1"/>
      <c r="AP1062" s="1"/>
      <c r="AQ1062" s="1"/>
      <c r="AR1062" s="1"/>
    </row>
    <row r="1063" spans="1:44" ht="15.75" thickBot="1">
      <c r="A1063" s="57"/>
      <c r="B1063" s="114"/>
      <c r="AD1063" s="1"/>
      <c r="AE1063" s="116"/>
      <c r="AF1063" s="116"/>
      <c r="AG1063" s="116"/>
      <c r="AH1063" s="1"/>
      <c r="AI1063" s="1"/>
      <c r="AJ1063" s="1"/>
      <c r="AK1063" s="1"/>
      <c r="AL1063" s="1"/>
      <c r="AM1063" s="1"/>
      <c r="AN1063" s="1"/>
      <c r="AO1063" s="1"/>
      <c r="AP1063" s="1"/>
      <c r="AQ1063" s="1"/>
      <c r="AR1063" s="1"/>
    </row>
    <row r="1064" spans="1:44" ht="15.75" thickBot="1">
      <c r="A1064" s="57"/>
      <c r="B1064" s="114"/>
      <c r="AD1064" s="1"/>
      <c r="AE1064" s="116"/>
      <c r="AF1064" s="116"/>
      <c r="AG1064" s="116"/>
      <c r="AH1064" s="1"/>
      <c r="AI1064" s="1"/>
      <c r="AJ1064" s="1"/>
      <c r="AK1064" s="1"/>
      <c r="AL1064" s="1"/>
      <c r="AM1064" s="1"/>
      <c r="AN1064" s="1"/>
      <c r="AO1064" s="1"/>
      <c r="AP1064" s="1"/>
      <c r="AQ1064" s="1"/>
      <c r="AR1064" s="1"/>
    </row>
    <row r="1065" spans="1:44" ht="15.75" thickBot="1">
      <c r="A1065" s="57"/>
      <c r="B1065" s="114"/>
      <c r="AD1065" s="1"/>
      <c r="AE1065" s="116"/>
      <c r="AF1065" s="116"/>
      <c r="AG1065" s="116"/>
      <c r="AH1065" s="1"/>
      <c r="AI1065" s="1"/>
      <c r="AJ1065" s="1"/>
      <c r="AK1065" s="1"/>
      <c r="AL1065" s="1"/>
      <c r="AM1065" s="1"/>
      <c r="AN1065" s="1"/>
      <c r="AO1065" s="1"/>
      <c r="AP1065" s="1"/>
      <c r="AQ1065" s="1"/>
      <c r="AR1065" s="1"/>
    </row>
    <row r="1066" spans="1:44" ht="15.75" thickBot="1">
      <c r="A1066" s="57"/>
      <c r="B1066" s="114"/>
      <c r="AD1066" s="1"/>
      <c r="AE1066" s="116"/>
      <c r="AF1066" s="116"/>
      <c r="AG1066" s="116"/>
      <c r="AH1066" s="1"/>
      <c r="AI1066" s="1"/>
      <c r="AJ1066" s="1"/>
      <c r="AK1066" s="1"/>
      <c r="AL1066" s="1"/>
      <c r="AM1066" s="1"/>
      <c r="AN1066" s="1"/>
      <c r="AO1066" s="1"/>
      <c r="AP1066" s="1"/>
      <c r="AQ1066" s="1"/>
      <c r="AR1066" s="1"/>
    </row>
    <row r="1067" spans="1:44" ht="15.75" thickBot="1">
      <c r="A1067" s="57"/>
      <c r="B1067" s="114"/>
      <c r="AD1067" s="1"/>
      <c r="AE1067" s="116"/>
      <c r="AF1067" s="116"/>
      <c r="AG1067" s="116"/>
      <c r="AH1067" s="1"/>
      <c r="AI1067" s="1"/>
      <c r="AJ1067" s="1"/>
      <c r="AK1067" s="1"/>
      <c r="AL1067" s="1"/>
      <c r="AM1067" s="1"/>
      <c r="AN1067" s="1"/>
      <c r="AO1067" s="1"/>
      <c r="AP1067" s="1"/>
      <c r="AQ1067" s="1"/>
      <c r="AR1067" s="1"/>
    </row>
    <row r="1068" spans="1:44" ht="15.75" thickBot="1">
      <c r="A1068" s="57"/>
      <c r="B1068" s="114"/>
      <c r="AD1068" s="1"/>
      <c r="AE1068" s="116"/>
      <c r="AF1068" s="116"/>
      <c r="AG1068" s="116"/>
      <c r="AH1068" s="1"/>
      <c r="AI1068" s="1"/>
      <c r="AJ1068" s="1"/>
      <c r="AK1068" s="1"/>
      <c r="AL1068" s="1"/>
      <c r="AM1068" s="1"/>
      <c r="AN1068" s="1"/>
      <c r="AO1068" s="1"/>
      <c r="AP1068" s="1"/>
      <c r="AQ1068" s="1"/>
      <c r="AR1068" s="1"/>
    </row>
    <row r="1069" spans="1:44" ht="15.75" thickBot="1">
      <c r="A1069" s="57"/>
      <c r="B1069" s="114"/>
      <c r="AD1069" s="1"/>
      <c r="AE1069" s="116"/>
      <c r="AF1069" s="116"/>
      <c r="AG1069" s="116"/>
      <c r="AH1069" s="1"/>
      <c r="AI1069" s="1"/>
      <c r="AJ1069" s="1"/>
      <c r="AK1069" s="1"/>
      <c r="AL1069" s="1"/>
      <c r="AM1069" s="1"/>
      <c r="AN1069" s="1"/>
      <c r="AO1069" s="1"/>
      <c r="AP1069" s="1"/>
      <c r="AQ1069" s="1"/>
      <c r="AR1069" s="1"/>
    </row>
    <row r="1070" spans="1:44" ht="15.75" thickBot="1">
      <c r="A1070" s="57"/>
      <c r="B1070" s="114"/>
      <c r="AD1070" s="1"/>
      <c r="AE1070" s="116"/>
      <c r="AF1070" s="116"/>
      <c r="AG1070" s="116"/>
      <c r="AH1070" s="1"/>
      <c r="AI1070" s="1"/>
      <c r="AJ1070" s="1"/>
      <c r="AK1070" s="1"/>
      <c r="AL1070" s="1"/>
      <c r="AM1070" s="1"/>
      <c r="AN1070" s="1"/>
      <c r="AO1070" s="1"/>
      <c r="AP1070" s="1"/>
      <c r="AQ1070" s="1"/>
      <c r="AR1070" s="1"/>
    </row>
    <row r="1071" spans="1:44" ht="15.75" thickBot="1">
      <c r="A1071" s="57"/>
      <c r="B1071" s="114"/>
      <c r="AD1071" s="1"/>
      <c r="AE1071" s="116"/>
      <c r="AF1071" s="116"/>
      <c r="AG1071" s="116"/>
      <c r="AH1071" s="1"/>
      <c r="AI1071" s="1"/>
      <c r="AJ1071" s="1"/>
      <c r="AK1071" s="1"/>
      <c r="AL1071" s="1"/>
      <c r="AM1071" s="1"/>
      <c r="AN1071" s="1"/>
      <c r="AO1071" s="1"/>
      <c r="AP1071" s="1"/>
      <c r="AQ1071" s="1"/>
      <c r="AR1071" s="1"/>
    </row>
    <row r="1072" spans="1:44" ht="15.75" thickBot="1">
      <c r="A1072" s="57"/>
      <c r="B1072" s="114"/>
      <c r="AD1072" s="1"/>
      <c r="AE1072" s="116"/>
      <c r="AF1072" s="116"/>
      <c r="AG1072" s="116"/>
      <c r="AH1072" s="1"/>
      <c r="AI1072" s="1"/>
      <c r="AJ1072" s="1"/>
      <c r="AK1072" s="1"/>
      <c r="AL1072" s="1"/>
      <c r="AM1072" s="1"/>
      <c r="AN1072" s="1"/>
      <c r="AO1072" s="1"/>
      <c r="AP1072" s="1"/>
      <c r="AQ1072" s="1"/>
      <c r="AR1072" s="1"/>
    </row>
    <row r="1073" spans="1:44" ht="15.75" thickBot="1">
      <c r="A1073" s="57"/>
      <c r="B1073" s="114"/>
      <c r="AD1073" s="1"/>
      <c r="AE1073" s="116"/>
      <c r="AF1073" s="116"/>
      <c r="AG1073" s="116"/>
      <c r="AH1073" s="1"/>
      <c r="AI1073" s="1"/>
      <c r="AJ1073" s="1"/>
      <c r="AK1073" s="1"/>
      <c r="AL1073" s="1"/>
      <c r="AM1073" s="1"/>
      <c r="AN1073" s="1"/>
      <c r="AO1073" s="1"/>
      <c r="AP1073" s="1"/>
      <c r="AQ1073" s="1"/>
      <c r="AR1073" s="1"/>
    </row>
    <row r="1074" spans="1:44" ht="15.75" thickBot="1">
      <c r="A1074" s="57"/>
      <c r="B1074" s="114"/>
      <c r="AD1074" s="1"/>
      <c r="AE1074" s="116"/>
      <c r="AF1074" s="116"/>
      <c r="AG1074" s="116"/>
      <c r="AH1074" s="1"/>
      <c r="AI1074" s="1"/>
      <c r="AJ1074" s="1"/>
      <c r="AK1074" s="1"/>
      <c r="AL1074" s="1"/>
      <c r="AM1074" s="1"/>
      <c r="AN1074" s="1"/>
      <c r="AO1074" s="1"/>
      <c r="AP1074" s="1"/>
      <c r="AQ1074" s="1"/>
      <c r="AR1074" s="1"/>
    </row>
    <row r="1075" spans="1:44" ht="15.75" thickBot="1">
      <c r="A1075" s="57"/>
      <c r="B1075" s="114"/>
      <c r="AD1075" s="1"/>
      <c r="AE1075" s="116"/>
      <c r="AF1075" s="116"/>
      <c r="AG1075" s="116"/>
      <c r="AH1075" s="1"/>
      <c r="AI1075" s="1"/>
      <c r="AJ1075" s="1"/>
      <c r="AK1075" s="1"/>
      <c r="AL1075" s="1"/>
      <c r="AM1075" s="1"/>
      <c r="AN1075" s="1"/>
      <c r="AO1075" s="1"/>
      <c r="AP1075" s="1"/>
      <c r="AQ1075" s="1"/>
      <c r="AR1075" s="1"/>
    </row>
    <row r="1076" spans="1:44" ht="15.75" thickBot="1">
      <c r="A1076" s="57"/>
      <c r="B1076" s="114"/>
      <c r="AD1076" s="1"/>
      <c r="AE1076" s="116"/>
      <c r="AF1076" s="116"/>
      <c r="AG1076" s="116"/>
      <c r="AH1076" s="1"/>
      <c r="AI1076" s="1"/>
      <c r="AJ1076" s="1"/>
      <c r="AK1076" s="1"/>
      <c r="AL1076" s="1"/>
      <c r="AM1076" s="1"/>
      <c r="AN1076" s="1"/>
      <c r="AO1076" s="1"/>
      <c r="AP1076" s="1"/>
      <c r="AQ1076" s="1"/>
      <c r="AR1076" s="1"/>
    </row>
    <row r="1077" spans="1:44" ht="15.75" thickBot="1">
      <c r="A1077" s="57"/>
      <c r="B1077" s="114"/>
      <c r="AD1077" s="1"/>
      <c r="AE1077" s="116"/>
      <c r="AF1077" s="116"/>
      <c r="AG1077" s="116"/>
      <c r="AH1077" s="1"/>
      <c r="AI1077" s="1"/>
      <c r="AJ1077" s="1"/>
      <c r="AK1077" s="1"/>
      <c r="AL1077" s="1"/>
      <c r="AM1077" s="1"/>
      <c r="AN1077" s="1"/>
      <c r="AO1077" s="1"/>
      <c r="AP1077" s="1"/>
      <c r="AQ1077" s="1"/>
      <c r="AR1077" s="1"/>
    </row>
    <row r="1078" spans="1:44" ht="15.75" thickBot="1">
      <c r="A1078" s="57"/>
      <c r="B1078" s="114"/>
      <c r="AD1078" s="1"/>
      <c r="AE1078" s="116"/>
      <c r="AF1078" s="116"/>
      <c r="AG1078" s="116"/>
      <c r="AH1078" s="1"/>
      <c r="AI1078" s="1"/>
      <c r="AJ1078" s="1"/>
      <c r="AK1078" s="1"/>
      <c r="AL1078" s="1"/>
      <c r="AM1078" s="1"/>
      <c r="AN1078" s="1"/>
      <c r="AO1078" s="1"/>
      <c r="AP1078" s="1"/>
      <c r="AQ1078" s="1"/>
      <c r="AR1078" s="1"/>
    </row>
    <row r="1079" spans="1:44" ht="15.75" thickBot="1">
      <c r="A1079" s="57"/>
      <c r="B1079" s="114"/>
      <c r="AD1079" s="1"/>
      <c r="AE1079" s="116"/>
      <c r="AF1079" s="116"/>
      <c r="AG1079" s="116"/>
      <c r="AH1079" s="1"/>
      <c r="AI1079" s="1"/>
      <c r="AJ1079" s="1"/>
      <c r="AK1079" s="1"/>
      <c r="AL1079" s="1"/>
      <c r="AM1079" s="1"/>
      <c r="AN1079" s="1"/>
      <c r="AO1079" s="1"/>
      <c r="AP1079" s="1"/>
      <c r="AQ1079" s="1"/>
      <c r="AR1079" s="1"/>
    </row>
    <row r="1080" spans="1:44" ht="15.75" thickBot="1">
      <c r="A1080" s="57"/>
      <c r="B1080" s="114"/>
      <c r="AD1080" s="1"/>
      <c r="AE1080" s="116"/>
      <c r="AF1080" s="116"/>
      <c r="AG1080" s="116"/>
      <c r="AH1080" s="1"/>
      <c r="AI1080" s="1"/>
      <c r="AJ1080" s="1"/>
      <c r="AK1080" s="1"/>
      <c r="AL1080" s="1"/>
      <c r="AM1080" s="1"/>
      <c r="AN1080" s="1"/>
      <c r="AO1080" s="1"/>
      <c r="AP1080" s="1"/>
      <c r="AQ1080" s="1"/>
      <c r="AR1080" s="1"/>
    </row>
    <row r="1081" spans="1:44" ht="15.75" thickBot="1">
      <c r="A1081" s="57"/>
      <c r="B1081" s="114"/>
      <c r="AD1081" s="1"/>
      <c r="AE1081" s="116"/>
      <c r="AF1081" s="116"/>
      <c r="AG1081" s="116"/>
      <c r="AH1081" s="1"/>
      <c r="AI1081" s="1"/>
      <c r="AJ1081" s="1"/>
      <c r="AK1081" s="1"/>
      <c r="AL1081" s="1"/>
      <c r="AM1081" s="1"/>
      <c r="AN1081" s="1"/>
      <c r="AO1081" s="1"/>
      <c r="AP1081" s="1"/>
      <c r="AQ1081" s="1"/>
      <c r="AR1081" s="1"/>
    </row>
    <row r="1082" spans="1:44" ht="15.75" thickBot="1">
      <c r="A1082" s="57"/>
      <c r="B1082" s="114"/>
      <c r="AD1082" s="1"/>
      <c r="AE1082" s="116"/>
      <c r="AF1082" s="116"/>
      <c r="AG1082" s="116"/>
      <c r="AH1082" s="1"/>
      <c r="AI1082" s="1"/>
      <c r="AJ1082" s="1"/>
      <c r="AK1082" s="1"/>
      <c r="AL1082" s="1"/>
      <c r="AM1082" s="1"/>
      <c r="AN1082" s="1"/>
      <c r="AO1082" s="1"/>
      <c r="AP1082" s="1"/>
      <c r="AQ1082" s="1"/>
      <c r="AR1082" s="1"/>
    </row>
    <row r="1083" spans="1:44" ht="15.75" thickBot="1">
      <c r="A1083" s="57"/>
      <c r="B1083" s="114"/>
      <c r="AD1083" s="1"/>
      <c r="AE1083" s="116"/>
      <c r="AF1083" s="116"/>
      <c r="AG1083" s="116"/>
      <c r="AH1083" s="1"/>
      <c r="AI1083" s="1"/>
      <c r="AJ1083" s="1"/>
      <c r="AK1083" s="1"/>
      <c r="AL1083" s="1"/>
      <c r="AM1083" s="1"/>
      <c r="AN1083" s="1"/>
      <c r="AO1083" s="1"/>
      <c r="AP1083" s="1"/>
      <c r="AQ1083" s="1"/>
      <c r="AR1083" s="1"/>
    </row>
    <row r="1084" spans="1:44" ht="15.75" thickBot="1">
      <c r="A1084" s="57"/>
      <c r="B1084" s="114"/>
      <c r="AD1084" s="1"/>
      <c r="AE1084" s="116"/>
      <c r="AF1084" s="116"/>
      <c r="AG1084" s="116"/>
      <c r="AH1084" s="1"/>
      <c r="AI1084" s="1"/>
      <c r="AJ1084" s="1"/>
      <c r="AK1084" s="1"/>
      <c r="AL1084" s="1"/>
      <c r="AM1084" s="1"/>
      <c r="AN1084" s="1"/>
      <c r="AO1084" s="1"/>
      <c r="AP1084" s="1"/>
      <c r="AQ1084" s="1"/>
      <c r="AR1084" s="1"/>
    </row>
    <row r="1085" spans="1:44" ht="15.75" thickBot="1">
      <c r="A1085" s="57"/>
      <c r="B1085" s="114"/>
      <c r="AD1085" s="1"/>
      <c r="AE1085" s="116"/>
      <c r="AF1085" s="116"/>
      <c r="AG1085" s="116"/>
      <c r="AH1085" s="1"/>
      <c r="AI1085" s="1"/>
      <c r="AJ1085" s="1"/>
      <c r="AK1085" s="1"/>
      <c r="AL1085" s="1"/>
      <c r="AM1085" s="1"/>
      <c r="AN1085" s="1"/>
      <c r="AO1085" s="1"/>
      <c r="AP1085" s="1"/>
      <c r="AQ1085" s="1"/>
      <c r="AR1085" s="1"/>
    </row>
    <row r="1086" spans="1:44" ht="15.75" thickBot="1">
      <c r="A1086" s="57"/>
      <c r="B1086" s="114"/>
      <c r="AD1086" s="1"/>
      <c r="AE1086" s="116"/>
      <c r="AF1086" s="116"/>
      <c r="AG1086" s="116"/>
      <c r="AH1086" s="1"/>
      <c r="AI1086" s="1"/>
      <c r="AJ1086" s="1"/>
      <c r="AK1086" s="1"/>
      <c r="AL1086" s="1"/>
      <c r="AM1086" s="1"/>
      <c r="AN1086" s="1"/>
      <c r="AO1086" s="1"/>
      <c r="AP1086" s="1"/>
      <c r="AQ1086" s="1"/>
      <c r="AR1086" s="1"/>
    </row>
    <row r="1087" spans="1:44" ht="15.75" thickBot="1">
      <c r="A1087" s="57"/>
      <c r="B1087" s="114"/>
      <c r="AD1087" s="1"/>
      <c r="AE1087" s="116"/>
      <c r="AF1087" s="116"/>
      <c r="AG1087" s="116"/>
      <c r="AH1087" s="1"/>
      <c r="AI1087" s="1"/>
      <c r="AJ1087" s="1"/>
      <c r="AK1087" s="1"/>
      <c r="AL1087" s="1"/>
      <c r="AM1087" s="1"/>
      <c r="AN1087" s="1"/>
      <c r="AO1087" s="1"/>
      <c r="AP1087" s="1"/>
      <c r="AQ1087" s="1"/>
      <c r="AR1087" s="1"/>
    </row>
    <row r="1088" spans="1:44" ht="15.75" thickBot="1">
      <c r="A1088" s="57"/>
      <c r="B1088" s="114"/>
      <c r="AD1088" s="1"/>
      <c r="AE1088" s="116"/>
      <c r="AF1088" s="116"/>
      <c r="AG1088" s="116"/>
      <c r="AH1088" s="1"/>
      <c r="AI1088" s="1"/>
      <c r="AJ1088" s="1"/>
      <c r="AK1088" s="1"/>
      <c r="AL1088" s="1"/>
      <c r="AM1088" s="1"/>
      <c r="AN1088" s="1"/>
      <c r="AO1088" s="1"/>
      <c r="AP1088" s="1"/>
      <c r="AQ1088" s="1"/>
      <c r="AR1088" s="1"/>
    </row>
    <row r="1089" spans="1:44" ht="15.75" thickBot="1">
      <c r="A1089" s="57"/>
      <c r="B1089" s="114"/>
      <c r="AD1089" s="1"/>
      <c r="AE1089" s="116"/>
      <c r="AF1089" s="116"/>
      <c r="AG1089" s="116"/>
      <c r="AH1089" s="1"/>
      <c r="AI1089" s="1"/>
      <c r="AJ1089" s="1"/>
      <c r="AK1089" s="1"/>
      <c r="AL1089" s="1"/>
      <c r="AM1089" s="1"/>
      <c r="AN1089" s="1"/>
      <c r="AO1089" s="1"/>
      <c r="AP1089" s="1"/>
      <c r="AQ1089" s="1"/>
      <c r="AR1089" s="1"/>
    </row>
    <row r="1090" spans="1:44" ht="15.75" thickBot="1">
      <c r="A1090" s="57"/>
      <c r="B1090" s="114"/>
      <c r="AD1090" s="1"/>
      <c r="AE1090" s="116"/>
      <c r="AF1090" s="116"/>
      <c r="AG1090" s="116"/>
      <c r="AH1090" s="1"/>
      <c r="AI1090" s="1"/>
      <c r="AJ1090" s="1"/>
      <c r="AK1090" s="1"/>
      <c r="AL1090" s="1"/>
      <c r="AM1090" s="1"/>
      <c r="AN1090" s="1"/>
      <c r="AO1090" s="1"/>
      <c r="AP1090" s="1"/>
      <c r="AQ1090" s="1"/>
      <c r="AR1090" s="1"/>
    </row>
    <row r="1091" spans="1:44" ht="15.75" thickBot="1">
      <c r="A1091" s="57"/>
      <c r="B1091" s="114"/>
      <c r="AD1091" s="1"/>
      <c r="AE1091" s="116"/>
      <c r="AF1091" s="116"/>
      <c r="AG1091" s="116"/>
      <c r="AH1091" s="1"/>
      <c r="AI1091" s="1"/>
      <c r="AJ1091" s="1"/>
      <c r="AK1091" s="1"/>
      <c r="AL1091" s="1"/>
      <c r="AM1091" s="1"/>
      <c r="AN1091" s="1"/>
      <c r="AO1091" s="1"/>
      <c r="AP1091" s="1"/>
      <c r="AQ1091" s="1"/>
      <c r="AR1091" s="1"/>
    </row>
    <row r="1092" spans="1:44" ht="15.75" thickBot="1">
      <c r="A1092" s="57"/>
      <c r="B1092" s="114"/>
      <c r="AD1092" s="1"/>
      <c r="AE1092" s="116"/>
      <c r="AF1092" s="116"/>
      <c r="AG1092" s="116"/>
      <c r="AH1092" s="1"/>
      <c r="AI1092" s="1"/>
      <c r="AJ1092" s="1"/>
      <c r="AK1092" s="1"/>
      <c r="AL1092" s="1"/>
      <c r="AM1092" s="1"/>
      <c r="AN1092" s="1"/>
      <c r="AO1092" s="1"/>
      <c r="AP1092" s="1"/>
      <c r="AQ1092" s="1"/>
      <c r="AR1092" s="1"/>
    </row>
    <row r="1093" spans="1:44" ht="15.75" thickBot="1">
      <c r="A1093" s="57"/>
      <c r="B1093" s="114"/>
      <c r="AD1093" s="1"/>
      <c r="AE1093" s="116"/>
      <c r="AF1093" s="116"/>
      <c r="AG1093" s="116"/>
      <c r="AH1093" s="1"/>
      <c r="AI1093" s="1"/>
      <c r="AJ1093" s="1"/>
      <c r="AK1093" s="1"/>
      <c r="AL1093" s="1"/>
      <c r="AM1093" s="1"/>
      <c r="AN1093" s="1"/>
      <c r="AO1093" s="1"/>
      <c r="AP1093" s="1"/>
      <c r="AQ1093" s="1"/>
      <c r="AR1093" s="1"/>
    </row>
    <row r="1094" spans="1:44" ht="15.75" thickBot="1">
      <c r="A1094" s="57"/>
      <c r="B1094" s="114"/>
      <c r="AD1094" s="1"/>
      <c r="AE1094" s="116"/>
      <c r="AF1094" s="116"/>
      <c r="AG1094" s="116"/>
      <c r="AH1094" s="1"/>
      <c r="AI1094" s="1"/>
      <c r="AJ1094" s="1"/>
      <c r="AK1094" s="1"/>
      <c r="AL1094" s="1"/>
      <c r="AM1094" s="1"/>
      <c r="AN1094" s="1"/>
      <c r="AO1094" s="1"/>
      <c r="AP1094" s="1"/>
      <c r="AQ1094" s="1"/>
      <c r="AR1094" s="1"/>
    </row>
    <row r="1095" spans="1:44" ht="15.75" thickBot="1">
      <c r="A1095" s="57"/>
      <c r="B1095" s="114"/>
      <c r="AD1095" s="1"/>
      <c r="AE1095" s="116"/>
      <c r="AF1095" s="116"/>
      <c r="AG1095" s="116"/>
      <c r="AH1095" s="1"/>
      <c r="AI1095" s="1"/>
      <c r="AJ1095" s="1"/>
      <c r="AK1095" s="1"/>
      <c r="AL1095" s="1"/>
      <c r="AM1095" s="1"/>
      <c r="AN1095" s="1"/>
      <c r="AO1095" s="1"/>
      <c r="AP1095" s="1"/>
      <c r="AQ1095" s="1"/>
      <c r="AR1095" s="1"/>
    </row>
    <row r="1096" spans="1:44" ht="15.75" thickBot="1">
      <c r="A1096" s="57"/>
      <c r="B1096" s="114"/>
      <c r="AD1096" s="1"/>
      <c r="AE1096" s="116"/>
      <c r="AF1096" s="116"/>
      <c r="AG1096" s="116"/>
      <c r="AH1096" s="1"/>
      <c r="AI1096" s="1"/>
      <c r="AJ1096" s="1"/>
      <c r="AK1096" s="1"/>
      <c r="AL1096" s="1"/>
      <c r="AM1096" s="1"/>
      <c r="AN1096" s="1"/>
      <c r="AO1096" s="1"/>
      <c r="AP1096" s="1"/>
      <c r="AQ1096" s="1"/>
      <c r="AR1096" s="1"/>
    </row>
    <row r="1097" spans="1:44" ht="15.75" thickBot="1">
      <c r="A1097" s="57"/>
      <c r="B1097" s="114"/>
      <c r="AD1097" s="1"/>
      <c r="AE1097" s="116"/>
      <c r="AF1097" s="116"/>
      <c r="AG1097" s="116"/>
      <c r="AH1097" s="1"/>
      <c r="AI1097" s="1"/>
      <c r="AJ1097" s="1"/>
      <c r="AK1097" s="1"/>
      <c r="AL1097" s="1"/>
      <c r="AM1097" s="1"/>
      <c r="AN1097" s="1"/>
      <c r="AO1097" s="1"/>
      <c r="AP1097" s="1"/>
      <c r="AQ1097" s="1"/>
      <c r="AR1097" s="1"/>
    </row>
    <row r="1098" spans="1:44" ht="15.75" thickBot="1">
      <c r="A1098" s="57"/>
      <c r="B1098" s="114"/>
      <c r="AD1098" s="1"/>
      <c r="AE1098" s="116"/>
      <c r="AF1098" s="116"/>
      <c r="AG1098" s="116"/>
      <c r="AH1098" s="1"/>
      <c r="AI1098" s="1"/>
      <c r="AJ1098" s="1"/>
      <c r="AK1098" s="1"/>
      <c r="AL1098" s="1"/>
      <c r="AM1098" s="1"/>
      <c r="AN1098" s="1"/>
      <c r="AO1098" s="1"/>
      <c r="AP1098" s="1"/>
      <c r="AQ1098" s="1"/>
      <c r="AR1098" s="1"/>
    </row>
    <row r="1099" spans="1:44" ht="15.75" thickBot="1">
      <c r="A1099" s="57"/>
      <c r="B1099" s="114"/>
      <c r="AD1099" s="1"/>
      <c r="AE1099" s="116"/>
      <c r="AF1099" s="116"/>
      <c r="AG1099" s="116"/>
      <c r="AH1099" s="1"/>
      <c r="AI1099" s="1"/>
      <c r="AJ1099" s="1"/>
      <c r="AK1099" s="1"/>
      <c r="AL1099" s="1"/>
      <c r="AM1099" s="1"/>
      <c r="AN1099" s="1"/>
      <c r="AO1099" s="1"/>
      <c r="AP1099" s="1"/>
      <c r="AQ1099" s="1"/>
      <c r="AR1099" s="1"/>
    </row>
    <row r="1100" spans="1:44" ht="15.75" thickBot="1">
      <c r="A1100" s="57"/>
      <c r="B1100" s="114"/>
      <c r="AD1100" s="1"/>
      <c r="AE1100" s="116"/>
      <c r="AF1100" s="116"/>
      <c r="AG1100" s="116"/>
      <c r="AH1100" s="1"/>
      <c r="AI1100" s="1"/>
      <c r="AJ1100" s="1"/>
      <c r="AK1100" s="1"/>
      <c r="AL1100" s="1"/>
      <c r="AM1100" s="1"/>
      <c r="AN1100" s="1"/>
      <c r="AO1100" s="1"/>
      <c r="AP1100" s="1"/>
      <c r="AQ1100" s="1"/>
      <c r="AR1100" s="1"/>
    </row>
    <row r="1101" spans="1:44" ht="15.75" thickBot="1">
      <c r="A1101" s="57"/>
      <c r="B1101" s="114"/>
      <c r="AD1101" s="1"/>
      <c r="AE1101" s="116"/>
      <c r="AF1101" s="116"/>
      <c r="AG1101" s="116"/>
      <c r="AH1101" s="1"/>
      <c r="AI1101" s="1"/>
      <c r="AJ1101" s="1"/>
      <c r="AK1101" s="1"/>
      <c r="AL1101" s="1"/>
      <c r="AM1101" s="1"/>
      <c r="AN1101" s="1"/>
      <c r="AO1101" s="1"/>
      <c r="AP1101" s="1"/>
      <c r="AQ1101" s="1"/>
      <c r="AR1101" s="1"/>
    </row>
    <row r="1102" spans="1:44" ht="15.75" thickBot="1">
      <c r="A1102" s="57"/>
      <c r="B1102" s="114"/>
      <c r="AD1102" s="1"/>
      <c r="AE1102" s="116"/>
      <c r="AF1102" s="116"/>
      <c r="AG1102" s="116"/>
      <c r="AH1102" s="1"/>
      <c r="AI1102" s="1"/>
      <c r="AJ1102" s="1"/>
      <c r="AK1102" s="1"/>
      <c r="AL1102" s="1"/>
      <c r="AM1102" s="1"/>
      <c r="AN1102" s="1"/>
      <c r="AO1102" s="1"/>
      <c r="AP1102" s="1"/>
      <c r="AQ1102" s="1"/>
      <c r="AR1102" s="1"/>
    </row>
    <row r="1103" spans="1:44" ht="15.75" thickBot="1">
      <c r="A1103" s="57"/>
      <c r="B1103" s="114"/>
      <c r="AD1103" s="1"/>
      <c r="AE1103" s="116"/>
      <c r="AF1103" s="116"/>
      <c r="AG1103" s="116"/>
      <c r="AH1103" s="1"/>
      <c r="AI1103" s="1"/>
      <c r="AJ1103" s="1"/>
      <c r="AK1103" s="1"/>
      <c r="AL1103" s="1"/>
      <c r="AM1103" s="1"/>
      <c r="AN1103" s="1"/>
      <c r="AO1103" s="1"/>
      <c r="AP1103" s="1"/>
      <c r="AQ1103" s="1"/>
      <c r="AR1103" s="1"/>
    </row>
    <row r="1104" spans="1:44" ht="15.75" thickBot="1">
      <c r="A1104" s="57"/>
      <c r="B1104" s="114"/>
      <c r="AD1104" s="1"/>
      <c r="AE1104" s="116"/>
      <c r="AF1104" s="116"/>
      <c r="AG1104" s="116"/>
      <c r="AH1104" s="1"/>
      <c r="AI1104" s="1"/>
      <c r="AJ1104" s="1"/>
      <c r="AK1104" s="1"/>
      <c r="AL1104" s="1"/>
      <c r="AM1104" s="1"/>
      <c r="AN1104" s="1"/>
      <c r="AO1104" s="1"/>
      <c r="AP1104" s="1"/>
      <c r="AQ1104" s="1"/>
      <c r="AR1104" s="1"/>
    </row>
    <row r="1105" spans="1:44" ht="15.75" thickBot="1">
      <c r="A1105" s="57"/>
      <c r="B1105" s="114"/>
      <c r="AD1105" s="1"/>
      <c r="AE1105" s="116"/>
      <c r="AF1105" s="116"/>
      <c r="AG1105" s="116"/>
      <c r="AH1105" s="1"/>
      <c r="AI1105" s="1"/>
      <c r="AJ1105" s="1"/>
      <c r="AK1105" s="1"/>
      <c r="AL1105" s="1"/>
      <c r="AM1105" s="1"/>
      <c r="AN1105" s="1"/>
      <c r="AO1105" s="1"/>
      <c r="AP1105" s="1"/>
      <c r="AQ1105" s="1"/>
      <c r="AR1105" s="1"/>
    </row>
    <row r="1106" spans="1:44" ht="15.75" thickBot="1">
      <c r="A1106" s="57"/>
      <c r="B1106" s="114"/>
      <c r="AD1106" s="1"/>
      <c r="AE1106" s="116"/>
      <c r="AF1106" s="116"/>
      <c r="AG1106" s="116"/>
      <c r="AH1106" s="1"/>
      <c r="AI1106" s="1"/>
      <c r="AJ1106" s="1"/>
      <c r="AK1106" s="1"/>
      <c r="AL1106" s="1"/>
      <c r="AM1106" s="1"/>
      <c r="AN1106" s="1"/>
      <c r="AO1106" s="1"/>
      <c r="AP1106" s="1"/>
      <c r="AQ1106" s="1"/>
      <c r="AR1106" s="1"/>
    </row>
    <row r="1107" spans="1:44" ht="15.75" thickBot="1">
      <c r="A1107" s="57"/>
      <c r="B1107" s="114"/>
      <c r="AD1107" s="1"/>
      <c r="AE1107" s="116"/>
      <c r="AF1107" s="116"/>
      <c r="AG1107" s="116"/>
      <c r="AH1107" s="1"/>
      <c r="AI1107" s="1"/>
      <c r="AJ1107" s="1"/>
      <c r="AK1107" s="1"/>
      <c r="AL1107" s="1"/>
      <c r="AM1107" s="1"/>
      <c r="AN1107" s="1"/>
      <c r="AO1107" s="1"/>
      <c r="AP1107" s="1"/>
      <c r="AQ1107" s="1"/>
      <c r="AR1107" s="1"/>
    </row>
    <row r="1108" spans="1:44" ht="15.75" thickBot="1">
      <c r="A1108" s="57"/>
      <c r="B1108" s="114"/>
      <c r="AD1108" s="1"/>
      <c r="AE1108" s="116"/>
      <c r="AF1108" s="116"/>
      <c r="AG1108" s="116"/>
      <c r="AH1108" s="1"/>
      <c r="AI1108" s="1"/>
      <c r="AJ1108" s="1"/>
      <c r="AK1108" s="1"/>
      <c r="AL1108" s="1"/>
      <c r="AM1108" s="1"/>
      <c r="AN1108" s="1"/>
      <c r="AO1108" s="1"/>
      <c r="AP1108" s="1"/>
      <c r="AQ1108" s="1"/>
      <c r="AR1108" s="1"/>
    </row>
    <row r="1109" spans="1:44" ht="15.75" thickBot="1">
      <c r="A1109" s="57"/>
      <c r="B1109" s="114"/>
      <c r="AD1109" s="1"/>
      <c r="AE1109" s="116"/>
      <c r="AF1109" s="116"/>
      <c r="AG1109" s="116"/>
      <c r="AH1109" s="1"/>
      <c r="AI1109" s="1"/>
      <c r="AJ1109" s="1"/>
      <c r="AK1109" s="1"/>
      <c r="AL1109" s="1"/>
      <c r="AM1109" s="1"/>
      <c r="AN1109" s="1"/>
      <c r="AO1109" s="1"/>
      <c r="AP1109" s="1"/>
      <c r="AQ1109" s="1"/>
      <c r="AR1109" s="1"/>
    </row>
    <row r="1110" spans="1:44" ht="15.75" thickBot="1">
      <c r="A1110" s="57"/>
      <c r="B1110" s="114"/>
      <c r="AD1110" s="1"/>
      <c r="AE1110" s="116"/>
      <c r="AF1110" s="116"/>
      <c r="AG1110" s="116"/>
      <c r="AH1110" s="1"/>
      <c r="AI1110" s="1"/>
      <c r="AJ1110" s="1"/>
      <c r="AK1110" s="1"/>
      <c r="AL1110" s="1"/>
      <c r="AM1110" s="1"/>
      <c r="AN1110" s="1"/>
      <c r="AO1110" s="1"/>
      <c r="AP1110" s="1"/>
      <c r="AQ1110" s="1"/>
      <c r="AR1110" s="1"/>
    </row>
    <row r="1111" spans="1:44" ht="15.75" thickBot="1">
      <c r="A1111" s="57"/>
      <c r="B1111" s="114"/>
      <c r="AD1111" s="1"/>
      <c r="AE1111" s="116"/>
      <c r="AF1111" s="116"/>
      <c r="AG1111" s="116"/>
      <c r="AH1111" s="1"/>
      <c r="AI1111" s="1"/>
      <c r="AJ1111" s="1"/>
      <c r="AK1111" s="1"/>
      <c r="AL1111" s="1"/>
      <c r="AM1111" s="1"/>
      <c r="AN1111" s="1"/>
      <c r="AO1111" s="1"/>
      <c r="AP1111" s="1"/>
      <c r="AQ1111" s="1"/>
      <c r="AR1111" s="1"/>
    </row>
    <row r="1112" spans="1:44" ht="15.75" thickBot="1">
      <c r="A1112" s="57"/>
      <c r="B1112" s="114"/>
      <c r="AD1112" s="1"/>
      <c r="AE1112" s="116"/>
      <c r="AF1112" s="116"/>
      <c r="AG1112" s="116"/>
      <c r="AH1112" s="1"/>
      <c r="AI1112" s="1"/>
      <c r="AJ1112" s="1"/>
      <c r="AK1112" s="1"/>
      <c r="AL1112" s="1"/>
      <c r="AM1112" s="1"/>
      <c r="AN1112" s="1"/>
      <c r="AO1112" s="1"/>
      <c r="AP1112" s="1"/>
      <c r="AQ1112" s="1"/>
      <c r="AR1112" s="1"/>
    </row>
    <row r="1113" spans="1:44" ht="15.75" thickBot="1">
      <c r="A1113" s="57"/>
      <c r="B1113" s="114"/>
      <c r="AD1113" s="1"/>
      <c r="AE1113" s="116"/>
      <c r="AF1113" s="116"/>
      <c r="AG1113" s="116"/>
      <c r="AH1113" s="1"/>
      <c r="AI1113" s="1"/>
      <c r="AJ1113" s="1"/>
      <c r="AK1113" s="1"/>
      <c r="AL1113" s="1"/>
      <c r="AM1113" s="1"/>
      <c r="AN1113" s="1"/>
      <c r="AO1113" s="1"/>
      <c r="AP1113" s="1"/>
      <c r="AQ1113" s="1"/>
      <c r="AR1113" s="1"/>
    </row>
    <row r="1114" spans="1:44" ht="15.75" thickBot="1">
      <c r="A1114" s="57"/>
      <c r="B1114" s="114"/>
      <c r="AD1114" s="1"/>
      <c r="AE1114" s="116"/>
      <c r="AF1114" s="116"/>
      <c r="AG1114" s="116"/>
      <c r="AH1114" s="1"/>
      <c r="AI1114" s="1"/>
      <c r="AJ1114" s="1"/>
      <c r="AK1114" s="1"/>
      <c r="AL1114" s="1"/>
      <c r="AM1114" s="1"/>
      <c r="AN1114" s="1"/>
      <c r="AO1114" s="1"/>
      <c r="AP1114" s="1"/>
      <c r="AQ1114" s="1"/>
      <c r="AR1114" s="1"/>
    </row>
    <row r="1115" spans="1:44" ht="15.75" thickBot="1">
      <c r="A1115" s="57"/>
      <c r="B1115" s="114"/>
      <c r="AD1115" s="1"/>
      <c r="AE1115" s="116"/>
      <c r="AF1115" s="116"/>
      <c r="AG1115" s="116"/>
      <c r="AH1115" s="1"/>
      <c r="AI1115" s="1"/>
      <c r="AJ1115" s="1"/>
      <c r="AK1115" s="1"/>
      <c r="AL1115" s="1"/>
      <c r="AM1115" s="1"/>
      <c r="AN1115" s="1"/>
      <c r="AO1115" s="1"/>
      <c r="AP1115" s="1"/>
      <c r="AQ1115" s="1"/>
      <c r="AR1115" s="1"/>
    </row>
    <row r="1116" spans="1:44" ht="15.75" thickBot="1">
      <c r="A1116" s="57"/>
      <c r="B1116" s="114"/>
      <c r="AD1116" s="1"/>
      <c r="AE1116" s="116"/>
      <c r="AF1116" s="116"/>
      <c r="AG1116" s="116"/>
      <c r="AH1116" s="1"/>
      <c r="AI1116" s="1"/>
      <c r="AJ1116" s="1"/>
      <c r="AK1116" s="1"/>
      <c r="AL1116" s="1"/>
      <c r="AM1116" s="1"/>
      <c r="AN1116" s="1"/>
      <c r="AO1116" s="1"/>
      <c r="AP1116" s="1"/>
      <c r="AQ1116" s="1"/>
      <c r="AR1116" s="1"/>
    </row>
    <row r="1117" spans="1:44" ht="15.75" thickBot="1">
      <c r="A1117" s="57"/>
      <c r="B1117" s="114"/>
      <c r="AD1117" s="1"/>
      <c r="AE1117" s="116"/>
      <c r="AF1117" s="116"/>
      <c r="AG1117" s="116"/>
      <c r="AH1117" s="1"/>
      <c r="AI1117" s="1"/>
      <c r="AJ1117" s="1"/>
      <c r="AK1117" s="1"/>
      <c r="AL1117" s="1"/>
      <c r="AM1117" s="1"/>
      <c r="AN1117" s="1"/>
      <c r="AO1117" s="1"/>
      <c r="AP1117" s="1"/>
      <c r="AQ1117" s="1"/>
      <c r="AR1117" s="1"/>
    </row>
    <row r="1118" spans="1:44" ht="15.75" thickBot="1">
      <c r="A1118" s="57"/>
      <c r="B1118" s="114"/>
      <c r="AD1118" s="1"/>
      <c r="AE1118" s="116"/>
      <c r="AF1118" s="116"/>
      <c r="AG1118" s="116"/>
      <c r="AH1118" s="1"/>
      <c r="AI1118" s="1"/>
      <c r="AJ1118" s="1"/>
      <c r="AK1118" s="1"/>
      <c r="AL1118" s="1"/>
      <c r="AM1118" s="1"/>
      <c r="AN1118" s="1"/>
      <c r="AO1118" s="1"/>
      <c r="AP1118" s="1"/>
      <c r="AQ1118" s="1"/>
      <c r="AR1118" s="1"/>
    </row>
    <row r="1119" spans="1:44" ht="15.75" thickBot="1">
      <c r="A1119" s="57"/>
      <c r="B1119" s="114"/>
      <c r="AD1119" s="1"/>
      <c r="AE1119" s="116"/>
      <c r="AF1119" s="116"/>
      <c r="AG1119" s="116"/>
      <c r="AH1119" s="1"/>
      <c r="AI1119" s="1"/>
      <c r="AJ1119" s="1"/>
      <c r="AK1119" s="1"/>
      <c r="AL1119" s="1"/>
      <c r="AM1119" s="1"/>
      <c r="AN1119" s="1"/>
      <c r="AO1119" s="1"/>
      <c r="AP1119" s="1"/>
      <c r="AQ1119" s="1"/>
      <c r="AR1119" s="1"/>
    </row>
    <row r="1120" spans="1:44" ht="15.75" thickBot="1">
      <c r="A1120" s="57"/>
      <c r="B1120" s="114"/>
      <c r="AD1120" s="1"/>
      <c r="AE1120" s="116"/>
      <c r="AF1120" s="116"/>
      <c r="AG1120" s="116"/>
      <c r="AH1120" s="1"/>
      <c r="AI1120" s="1"/>
      <c r="AJ1120" s="1"/>
      <c r="AK1120" s="1"/>
      <c r="AL1120" s="1"/>
      <c r="AM1120" s="1"/>
      <c r="AN1120" s="1"/>
      <c r="AO1120" s="1"/>
      <c r="AP1120" s="1"/>
      <c r="AQ1120" s="1"/>
      <c r="AR1120" s="1"/>
    </row>
    <row r="1121" spans="1:44" ht="15.75" thickBot="1">
      <c r="A1121" s="57"/>
      <c r="B1121" s="114"/>
      <c r="AD1121" s="1"/>
      <c r="AE1121" s="116"/>
      <c r="AF1121" s="116"/>
      <c r="AG1121" s="116"/>
      <c r="AH1121" s="1"/>
      <c r="AI1121" s="1"/>
      <c r="AJ1121" s="1"/>
      <c r="AK1121" s="1"/>
      <c r="AL1121" s="1"/>
      <c r="AM1121" s="1"/>
      <c r="AN1121" s="1"/>
      <c r="AO1121" s="1"/>
      <c r="AP1121" s="1"/>
      <c r="AQ1121" s="1"/>
      <c r="AR1121" s="1"/>
    </row>
    <row r="1122" spans="1:44" ht="15.75" thickBot="1">
      <c r="A1122" s="57"/>
      <c r="B1122" s="114"/>
      <c r="AD1122" s="1"/>
      <c r="AE1122" s="116"/>
      <c r="AF1122" s="116"/>
      <c r="AG1122" s="116"/>
      <c r="AH1122" s="1"/>
      <c r="AI1122" s="1"/>
      <c r="AJ1122" s="1"/>
      <c r="AK1122" s="1"/>
      <c r="AL1122" s="1"/>
      <c r="AM1122" s="1"/>
      <c r="AN1122" s="1"/>
      <c r="AO1122" s="1"/>
      <c r="AP1122" s="1"/>
      <c r="AQ1122" s="1"/>
      <c r="AR1122" s="1"/>
    </row>
    <row r="1123" spans="1:44" ht="15.75" thickBot="1">
      <c r="A1123" s="57"/>
      <c r="B1123" s="114"/>
      <c r="AD1123" s="1"/>
      <c r="AE1123" s="116"/>
      <c r="AF1123" s="116"/>
      <c r="AG1123" s="116"/>
      <c r="AH1123" s="1"/>
      <c r="AI1123" s="1"/>
      <c r="AJ1123" s="1"/>
      <c r="AK1123" s="1"/>
      <c r="AL1123" s="1"/>
      <c r="AM1123" s="1"/>
      <c r="AN1123" s="1"/>
      <c r="AO1123" s="1"/>
      <c r="AP1123" s="1"/>
      <c r="AQ1123" s="1"/>
      <c r="AR1123" s="1"/>
    </row>
    <row r="1124" spans="1:44" ht="15.75" thickBot="1">
      <c r="A1124" s="57"/>
      <c r="B1124" s="114"/>
      <c r="AD1124" s="1"/>
      <c r="AE1124" s="116"/>
      <c r="AF1124" s="116"/>
      <c r="AG1124" s="116"/>
      <c r="AH1124" s="1"/>
      <c r="AI1124" s="1"/>
      <c r="AJ1124" s="1"/>
      <c r="AK1124" s="1"/>
      <c r="AL1124" s="1"/>
      <c r="AM1124" s="1"/>
      <c r="AN1124" s="1"/>
      <c r="AO1124" s="1"/>
      <c r="AP1124" s="1"/>
      <c r="AQ1124" s="1"/>
      <c r="AR1124" s="1"/>
    </row>
    <row r="1125" spans="1:44" ht="15.75" thickBot="1">
      <c r="A1125" s="57"/>
      <c r="B1125" s="114"/>
      <c r="AD1125" s="1"/>
      <c r="AE1125" s="116"/>
      <c r="AF1125" s="116"/>
      <c r="AG1125" s="116"/>
      <c r="AH1125" s="1"/>
      <c r="AI1125" s="1"/>
      <c r="AJ1125" s="1"/>
      <c r="AK1125" s="1"/>
      <c r="AL1125" s="1"/>
      <c r="AM1125" s="1"/>
      <c r="AN1125" s="1"/>
      <c r="AO1125" s="1"/>
      <c r="AP1125" s="1"/>
      <c r="AQ1125" s="1"/>
      <c r="AR1125" s="1"/>
    </row>
    <row r="1126" spans="1:44" ht="15.75" thickBot="1">
      <c r="A1126" s="57"/>
      <c r="B1126" s="114"/>
      <c r="AD1126" s="1"/>
      <c r="AE1126" s="116"/>
      <c r="AF1126" s="116"/>
      <c r="AG1126" s="116"/>
      <c r="AH1126" s="1"/>
      <c r="AI1126" s="1"/>
      <c r="AJ1126" s="1"/>
      <c r="AK1126" s="1"/>
      <c r="AL1126" s="1"/>
      <c r="AM1126" s="1"/>
      <c r="AN1126" s="1"/>
      <c r="AO1126" s="1"/>
      <c r="AP1126" s="1"/>
      <c r="AQ1126" s="1"/>
      <c r="AR1126" s="1"/>
    </row>
    <row r="1127" spans="1:44" ht="15.75" thickBot="1">
      <c r="A1127" s="57"/>
      <c r="B1127" s="114"/>
      <c r="AD1127" s="1"/>
      <c r="AE1127" s="116"/>
      <c r="AF1127" s="116"/>
      <c r="AG1127" s="116"/>
      <c r="AH1127" s="1"/>
      <c r="AI1127" s="1"/>
      <c r="AJ1127" s="1"/>
      <c r="AK1127" s="1"/>
      <c r="AL1127" s="1"/>
      <c r="AM1127" s="1"/>
      <c r="AN1127" s="1"/>
      <c r="AO1127" s="1"/>
      <c r="AP1127" s="1"/>
      <c r="AQ1127" s="1"/>
      <c r="AR1127" s="1"/>
    </row>
    <row r="1128" spans="1:44" ht="15.75" thickBot="1">
      <c r="A1128" s="57"/>
      <c r="B1128" s="114"/>
      <c r="AD1128" s="1"/>
      <c r="AE1128" s="116"/>
      <c r="AF1128" s="116"/>
      <c r="AG1128" s="116"/>
      <c r="AH1128" s="1"/>
      <c r="AI1128" s="1"/>
      <c r="AJ1128" s="1"/>
      <c r="AK1128" s="1"/>
      <c r="AL1128" s="1"/>
      <c r="AM1128" s="1"/>
      <c r="AN1128" s="1"/>
      <c r="AO1128" s="1"/>
      <c r="AP1128" s="1"/>
      <c r="AQ1128" s="1"/>
      <c r="AR1128" s="1"/>
    </row>
    <row r="1129" spans="1:44" ht="15.75" thickBot="1">
      <c r="A1129" s="57"/>
      <c r="B1129" s="114"/>
      <c r="AD1129" s="1"/>
      <c r="AE1129" s="116"/>
      <c r="AF1129" s="116"/>
      <c r="AG1129" s="116"/>
      <c r="AH1129" s="1"/>
      <c r="AI1129" s="1"/>
      <c r="AJ1129" s="1"/>
      <c r="AK1129" s="1"/>
      <c r="AL1129" s="1"/>
      <c r="AM1129" s="1"/>
      <c r="AN1129" s="1"/>
      <c r="AO1129" s="1"/>
      <c r="AP1129" s="1"/>
      <c r="AQ1129" s="1"/>
      <c r="AR1129" s="1"/>
    </row>
    <row r="1130" spans="1:44" ht="15.75" thickBot="1">
      <c r="A1130" s="57"/>
      <c r="B1130" s="114"/>
      <c r="AD1130" s="1"/>
      <c r="AE1130" s="116"/>
      <c r="AF1130" s="116"/>
      <c r="AG1130" s="116"/>
      <c r="AH1130" s="1"/>
      <c r="AI1130" s="1"/>
      <c r="AJ1130" s="1"/>
      <c r="AK1130" s="1"/>
      <c r="AL1130" s="1"/>
      <c r="AM1130" s="1"/>
      <c r="AN1130" s="1"/>
      <c r="AO1130" s="1"/>
      <c r="AP1130" s="1"/>
      <c r="AQ1130" s="1"/>
      <c r="AR1130" s="1"/>
    </row>
    <row r="1131" spans="1:44" ht="15.75" thickBot="1">
      <c r="A1131" s="57"/>
      <c r="B1131" s="114"/>
      <c r="AD1131" s="1"/>
      <c r="AE1131" s="116"/>
      <c r="AF1131" s="116"/>
      <c r="AG1131" s="116"/>
      <c r="AH1131" s="1"/>
      <c r="AI1131" s="1"/>
      <c r="AJ1131" s="1"/>
      <c r="AK1131" s="1"/>
      <c r="AL1131" s="1"/>
      <c r="AM1131" s="1"/>
      <c r="AN1131" s="1"/>
      <c r="AO1131" s="1"/>
      <c r="AP1131" s="1"/>
      <c r="AQ1131" s="1"/>
      <c r="AR1131" s="1"/>
    </row>
    <row r="1132" spans="1:44" ht="15.75" thickBot="1">
      <c r="A1132" s="57"/>
      <c r="B1132" s="114"/>
      <c r="AD1132" s="1"/>
      <c r="AE1132" s="116"/>
      <c r="AF1132" s="116"/>
      <c r="AG1132" s="116"/>
      <c r="AH1132" s="1"/>
      <c r="AI1132" s="1"/>
      <c r="AJ1132" s="1"/>
      <c r="AK1132" s="1"/>
      <c r="AL1132" s="1"/>
      <c r="AM1132" s="1"/>
      <c r="AN1132" s="1"/>
      <c r="AO1132" s="1"/>
      <c r="AP1132" s="1"/>
      <c r="AQ1132" s="1"/>
      <c r="AR1132" s="1"/>
    </row>
    <row r="1133" spans="1:44" ht="15.75" thickBot="1">
      <c r="A1133" s="57"/>
      <c r="B1133" s="114"/>
      <c r="AD1133" s="1"/>
      <c r="AE1133" s="116"/>
      <c r="AF1133" s="116"/>
      <c r="AG1133" s="116"/>
      <c r="AH1133" s="1"/>
      <c r="AI1133" s="1"/>
      <c r="AJ1133" s="1"/>
      <c r="AK1133" s="1"/>
      <c r="AL1133" s="1"/>
      <c r="AM1133" s="1"/>
      <c r="AN1133" s="1"/>
      <c r="AO1133" s="1"/>
      <c r="AP1133" s="1"/>
      <c r="AQ1133" s="1"/>
      <c r="AR1133" s="1"/>
    </row>
    <row r="1134" spans="1:44" ht="15.75" thickBot="1">
      <c r="A1134" s="57"/>
      <c r="B1134" s="114"/>
      <c r="AD1134" s="1"/>
      <c r="AE1134" s="116"/>
      <c r="AF1134" s="116"/>
      <c r="AG1134" s="116"/>
      <c r="AH1134" s="1"/>
      <c r="AI1134" s="1"/>
      <c r="AJ1134" s="1"/>
      <c r="AK1134" s="1"/>
      <c r="AL1134" s="1"/>
      <c r="AM1134" s="1"/>
      <c r="AN1134" s="1"/>
      <c r="AO1134" s="1"/>
      <c r="AP1134" s="1"/>
      <c r="AQ1134" s="1"/>
      <c r="AR1134" s="1"/>
    </row>
    <row r="1135" spans="1:44" ht="15.75" thickBot="1">
      <c r="A1135" s="57"/>
      <c r="B1135" s="114"/>
      <c r="AD1135" s="1"/>
      <c r="AE1135" s="116"/>
      <c r="AF1135" s="116"/>
      <c r="AG1135" s="116"/>
      <c r="AH1135" s="1"/>
      <c r="AI1135" s="1"/>
      <c r="AJ1135" s="1"/>
      <c r="AK1135" s="1"/>
      <c r="AL1135" s="1"/>
      <c r="AM1135" s="1"/>
      <c r="AN1135" s="1"/>
      <c r="AO1135" s="1"/>
      <c r="AP1135" s="1"/>
      <c r="AQ1135" s="1"/>
      <c r="AR1135" s="1"/>
    </row>
    <row r="1136" spans="1:44" ht="15.75" thickBot="1">
      <c r="A1136" s="57"/>
      <c r="B1136" s="114"/>
      <c r="AD1136" s="1"/>
      <c r="AE1136" s="116"/>
      <c r="AF1136" s="116"/>
      <c r="AG1136" s="116"/>
      <c r="AH1136" s="1"/>
      <c r="AI1136" s="1"/>
      <c r="AJ1136" s="1"/>
      <c r="AK1136" s="1"/>
      <c r="AL1136" s="1"/>
      <c r="AM1136" s="1"/>
      <c r="AN1136" s="1"/>
      <c r="AO1136" s="1"/>
      <c r="AP1136" s="1"/>
      <c r="AQ1136" s="1"/>
      <c r="AR1136" s="1"/>
    </row>
    <row r="1137" spans="1:44" ht="15.75" thickBot="1">
      <c r="A1137" s="57"/>
      <c r="B1137" s="114"/>
      <c r="AD1137" s="1"/>
      <c r="AE1137" s="116"/>
      <c r="AF1137" s="116"/>
      <c r="AG1137" s="116"/>
      <c r="AH1137" s="1"/>
      <c r="AI1137" s="1"/>
      <c r="AJ1137" s="1"/>
      <c r="AK1137" s="1"/>
      <c r="AL1137" s="1"/>
      <c r="AM1137" s="1"/>
      <c r="AN1137" s="1"/>
      <c r="AO1137" s="1"/>
      <c r="AP1137" s="1"/>
      <c r="AQ1137" s="1"/>
      <c r="AR1137" s="1"/>
    </row>
    <row r="1138" spans="1:44" ht="15.75" thickBot="1">
      <c r="A1138" s="57"/>
      <c r="B1138" s="114"/>
      <c r="AD1138" s="1"/>
      <c r="AE1138" s="116"/>
      <c r="AF1138" s="116"/>
      <c r="AG1138" s="116"/>
      <c r="AH1138" s="1"/>
      <c r="AI1138" s="1"/>
      <c r="AJ1138" s="1"/>
      <c r="AK1138" s="1"/>
      <c r="AL1138" s="1"/>
      <c r="AM1138" s="1"/>
      <c r="AN1138" s="1"/>
      <c r="AO1138" s="1"/>
      <c r="AP1138" s="1"/>
      <c r="AQ1138" s="1"/>
      <c r="AR1138" s="1"/>
    </row>
    <row r="1139" spans="1:44" ht="15.75" thickBot="1">
      <c r="A1139" s="57"/>
      <c r="B1139" s="114"/>
      <c r="AD1139" s="1"/>
      <c r="AE1139" s="116"/>
      <c r="AF1139" s="116"/>
      <c r="AG1139" s="116"/>
      <c r="AH1139" s="1"/>
      <c r="AI1139" s="1"/>
      <c r="AJ1139" s="1"/>
      <c r="AK1139" s="1"/>
      <c r="AL1139" s="1"/>
      <c r="AM1139" s="1"/>
      <c r="AN1139" s="1"/>
      <c r="AO1139" s="1"/>
      <c r="AP1139" s="1"/>
      <c r="AQ1139" s="1"/>
      <c r="AR1139" s="1"/>
    </row>
    <row r="1140" spans="1:44" ht="15.75" thickBot="1">
      <c r="A1140" s="57"/>
      <c r="B1140" s="114"/>
      <c r="AD1140" s="1"/>
      <c r="AE1140" s="116"/>
      <c r="AF1140" s="116"/>
      <c r="AG1140" s="116"/>
      <c r="AH1140" s="1"/>
      <c r="AI1140" s="1"/>
      <c r="AJ1140" s="1"/>
      <c r="AK1140" s="1"/>
      <c r="AL1140" s="1"/>
      <c r="AM1140" s="1"/>
      <c r="AN1140" s="1"/>
      <c r="AO1140" s="1"/>
      <c r="AP1140" s="1"/>
      <c r="AQ1140" s="1"/>
      <c r="AR1140" s="1"/>
    </row>
    <row r="1141" spans="1:44" ht="15.75" thickBot="1">
      <c r="A1141" s="57"/>
      <c r="B1141" s="114"/>
      <c r="AD1141" s="1"/>
      <c r="AE1141" s="116"/>
      <c r="AF1141" s="116"/>
      <c r="AG1141" s="116"/>
      <c r="AH1141" s="1"/>
      <c r="AI1141" s="1"/>
      <c r="AJ1141" s="1"/>
      <c r="AK1141" s="1"/>
      <c r="AL1141" s="1"/>
      <c r="AM1141" s="1"/>
      <c r="AN1141" s="1"/>
      <c r="AO1141" s="1"/>
      <c r="AP1141" s="1"/>
      <c r="AQ1141" s="1"/>
      <c r="AR1141" s="1"/>
    </row>
    <row r="1142" spans="1:44" ht="15.75" thickBot="1">
      <c r="A1142" s="57"/>
      <c r="B1142" s="114"/>
      <c r="AD1142" s="1"/>
      <c r="AE1142" s="116"/>
      <c r="AF1142" s="116"/>
      <c r="AG1142" s="116"/>
      <c r="AH1142" s="1"/>
      <c r="AI1142" s="1"/>
      <c r="AJ1142" s="1"/>
      <c r="AK1142" s="1"/>
      <c r="AL1142" s="1"/>
      <c r="AM1142" s="1"/>
      <c r="AN1142" s="1"/>
      <c r="AO1142" s="1"/>
      <c r="AP1142" s="1"/>
      <c r="AQ1142" s="1"/>
      <c r="AR1142" s="1"/>
    </row>
    <row r="1143" spans="1:44" ht="15.75" thickBot="1">
      <c r="A1143" s="57"/>
      <c r="B1143" s="114"/>
      <c r="AD1143" s="1"/>
      <c r="AE1143" s="116"/>
      <c r="AF1143" s="116"/>
      <c r="AG1143" s="116"/>
      <c r="AH1143" s="1"/>
      <c r="AI1143" s="1"/>
      <c r="AJ1143" s="1"/>
      <c r="AK1143" s="1"/>
      <c r="AL1143" s="1"/>
      <c r="AM1143" s="1"/>
      <c r="AN1143" s="1"/>
      <c r="AO1143" s="1"/>
      <c r="AP1143" s="1"/>
      <c r="AQ1143" s="1"/>
      <c r="AR1143" s="1"/>
    </row>
    <row r="1144" spans="1:44" ht="15.75" thickBot="1">
      <c r="A1144" s="57"/>
      <c r="B1144" s="114"/>
      <c r="AD1144" s="1"/>
      <c r="AE1144" s="116"/>
      <c r="AF1144" s="116"/>
      <c r="AG1144" s="116"/>
      <c r="AH1144" s="1"/>
      <c r="AI1144" s="1"/>
      <c r="AJ1144" s="1"/>
      <c r="AK1144" s="1"/>
      <c r="AL1144" s="1"/>
      <c r="AM1144" s="1"/>
      <c r="AN1144" s="1"/>
      <c r="AO1144" s="1"/>
      <c r="AP1144" s="1"/>
      <c r="AQ1144" s="1"/>
      <c r="AR1144" s="1"/>
    </row>
    <row r="1145" spans="1:44" ht="15.75" thickBot="1">
      <c r="A1145" s="57"/>
      <c r="B1145" s="114"/>
      <c r="AD1145" s="1"/>
      <c r="AE1145" s="116"/>
      <c r="AF1145" s="116"/>
      <c r="AG1145" s="116"/>
      <c r="AH1145" s="1"/>
      <c r="AI1145" s="1"/>
      <c r="AJ1145" s="1"/>
      <c r="AK1145" s="1"/>
      <c r="AL1145" s="1"/>
      <c r="AM1145" s="1"/>
      <c r="AN1145" s="1"/>
      <c r="AO1145" s="1"/>
      <c r="AP1145" s="1"/>
      <c r="AQ1145" s="1"/>
      <c r="AR1145" s="1"/>
    </row>
    <row r="1146" spans="1:44" ht="15.75" thickBot="1">
      <c r="A1146" s="57"/>
      <c r="B1146" s="114"/>
      <c r="AD1146" s="1"/>
      <c r="AE1146" s="116"/>
      <c r="AF1146" s="116"/>
      <c r="AG1146" s="116"/>
      <c r="AH1146" s="1"/>
      <c r="AI1146" s="1"/>
      <c r="AJ1146" s="1"/>
      <c r="AK1146" s="1"/>
      <c r="AL1146" s="1"/>
      <c r="AM1146" s="1"/>
      <c r="AN1146" s="1"/>
      <c r="AO1146" s="1"/>
      <c r="AP1146" s="1"/>
      <c r="AQ1146" s="1"/>
      <c r="AR1146" s="1"/>
    </row>
    <row r="1147" spans="1:44" ht="15.75" thickBot="1">
      <c r="A1147" s="57"/>
      <c r="B1147" s="114"/>
      <c r="AD1147" s="1"/>
      <c r="AE1147" s="116"/>
      <c r="AF1147" s="116"/>
      <c r="AG1147" s="116"/>
      <c r="AH1147" s="1"/>
      <c r="AI1147" s="1"/>
      <c r="AJ1147" s="1"/>
      <c r="AK1147" s="1"/>
      <c r="AL1147" s="1"/>
      <c r="AM1147" s="1"/>
      <c r="AN1147" s="1"/>
      <c r="AO1147" s="1"/>
      <c r="AP1147" s="1"/>
      <c r="AQ1147" s="1"/>
      <c r="AR1147" s="1"/>
    </row>
    <row r="1148" spans="1:44" ht="15.75" thickBot="1">
      <c r="A1148" s="57"/>
      <c r="B1148" s="114"/>
      <c r="AD1148" s="1"/>
      <c r="AE1148" s="116"/>
      <c r="AF1148" s="116"/>
      <c r="AG1148" s="116"/>
      <c r="AH1148" s="1"/>
      <c r="AI1148" s="1"/>
      <c r="AJ1148" s="1"/>
      <c r="AK1148" s="1"/>
      <c r="AL1148" s="1"/>
      <c r="AM1148" s="1"/>
      <c r="AN1148" s="1"/>
      <c r="AO1148" s="1"/>
      <c r="AP1148" s="1"/>
      <c r="AQ1148" s="1"/>
      <c r="AR1148" s="1"/>
    </row>
    <row r="1149" spans="1:44" ht="15.75" thickBot="1">
      <c r="A1149" s="57"/>
      <c r="B1149" s="114"/>
      <c r="AD1149" s="1"/>
      <c r="AE1149" s="116"/>
      <c r="AF1149" s="116"/>
      <c r="AG1149" s="116"/>
      <c r="AH1149" s="1"/>
      <c r="AI1149" s="1"/>
      <c r="AJ1149" s="1"/>
      <c r="AK1149" s="1"/>
      <c r="AL1149" s="1"/>
      <c r="AM1149" s="1"/>
      <c r="AN1149" s="1"/>
      <c r="AO1149" s="1"/>
      <c r="AP1149" s="1"/>
      <c r="AQ1149" s="1"/>
      <c r="AR1149" s="1"/>
    </row>
    <row r="1150" spans="1:44" ht="15.75" thickBot="1">
      <c r="A1150" s="57"/>
      <c r="B1150" s="114"/>
      <c r="AD1150" s="1"/>
      <c r="AE1150" s="116"/>
      <c r="AF1150" s="116"/>
      <c r="AG1150" s="116"/>
      <c r="AH1150" s="1"/>
      <c r="AI1150" s="1"/>
      <c r="AJ1150" s="1"/>
      <c r="AK1150" s="1"/>
      <c r="AL1150" s="1"/>
      <c r="AM1150" s="1"/>
      <c r="AN1150" s="1"/>
      <c r="AO1150" s="1"/>
      <c r="AP1150" s="1"/>
      <c r="AQ1150" s="1"/>
      <c r="AR1150" s="1"/>
    </row>
    <row r="1151" spans="1:44" ht="15.75" thickBot="1">
      <c r="A1151" s="57"/>
      <c r="B1151" s="114"/>
      <c r="AD1151" s="1"/>
      <c r="AE1151" s="116"/>
      <c r="AF1151" s="116"/>
      <c r="AG1151" s="116"/>
      <c r="AH1151" s="1"/>
      <c r="AI1151" s="1"/>
      <c r="AJ1151" s="1"/>
      <c r="AK1151" s="1"/>
      <c r="AL1151" s="1"/>
      <c r="AM1151" s="1"/>
      <c r="AN1151" s="1"/>
      <c r="AO1151" s="1"/>
      <c r="AP1151" s="1"/>
      <c r="AQ1151" s="1"/>
      <c r="AR1151" s="1"/>
    </row>
    <row r="1152" spans="1:44" ht="15.75" thickBot="1">
      <c r="A1152" s="57"/>
      <c r="B1152" s="114"/>
      <c r="AD1152" s="1"/>
      <c r="AE1152" s="116"/>
      <c r="AF1152" s="116"/>
      <c r="AG1152" s="116"/>
      <c r="AH1152" s="1"/>
      <c r="AI1152" s="1"/>
      <c r="AJ1152" s="1"/>
      <c r="AK1152" s="1"/>
      <c r="AL1152" s="1"/>
      <c r="AM1152" s="1"/>
      <c r="AN1152" s="1"/>
      <c r="AO1152" s="1"/>
      <c r="AP1152" s="1"/>
      <c r="AQ1152" s="1"/>
      <c r="AR1152" s="1"/>
    </row>
    <row r="1153" spans="1:44" ht="15.75" thickBot="1">
      <c r="A1153" s="57"/>
      <c r="B1153" s="114"/>
      <c r="AD1153" s="1"/>
      <c r="AE1153" s="116"/>
      <c r="AF1153" s="116"/>
      <c r="AG1153" s="116"/>
      <c r="AH1153" s="1"/>
      <c r="AI1153" s="1"/>
      <c r="AJ1153" s="1"/>
      <c r="AK1153" s="1"/>
      <c r="AL1153" s="1"/>
      <c r="AM1153" s="1"/>
      <c r="AN1153" s="1"/>
      <c r="AO1153" s="1"/>
      <c r="AP1153" s="1"/>
      <c r="AQ1153" s="1"/>
      <c r="AR1153" s="1"/>
    </row>
    <row r="1154" spans="1:44" ht="15.75" thickBot="1">
      <c r="A1154" s="57"/>
      <c r="B1154" s="114"/>
      <c r="AD1154" s="1"/>
      <c r="AE1154" s="116"/>
      <c r="AF1154" s="116"/>
      <c r="AG1154" s="116"/>
      <c r="AH1154" s="1"/>
      <c r="AI1154" s="1"/>
      <c r="AJ1154" s="1"/>
      <c r="AK1154" s="1"/>
      <c r="AL1154" s="1"/>
      <c r="AM1154" s="1"/>
      <c r="AN1154" s="1"/>
      <c r="AO1154" s="1"/>
      <c r="AP1154" s="1"/>
      <c r="AQ1154" s="1"/>
      <c r="AR1154" s="1"/>
    </row>
    <row r="1155" spans="1:44" ht="15.75" thickBot="1">
      <c r="A1155" s="57"/>
      <c r="B1155" s="114"/>
      <c r="AD1155" s="1"/>
      <c r="AE1155" s="116"/>
      <c r="AF1155" s="116"/>
      <c r="AG1155" s="116"/>
      <c r="AH1155" s="1"/>
      <c r="AI1155" s="1"/>
      <c r="AJ1155" s="1"/>
      <c r="AK1155" s="1"/>
      <c r="AL1155" s="1"/>
      <c r="AM1155" s="1"/>
      <c r="AN1155" s="1"/>
      <c r="AO1155" s="1"/>
      <c r="AP1155" s="1"/>
      <c r="AQ1155" s="1"/>
      <c r="AR1155" s="1"/>
    </row>
    <row r="1156" spans="1:44" ht="15.75" thickBot="1">
      <c r="A1156" s="57"/>
      <c r="B1156" s="114"/>
      <c r="AD1156" s="1"/>
      <c r="AE1156" s="116"/>
      <c r="AF1156" s="116"/>
      <c r="AG1156" s="116"/>
      <c r="AH1156" s="1"/>
      <c r="AI1156" s="1"/>
      <c r="AJ1156" s="1"/>
      <c r="AK1156" s="1"/>
      <c r="AL1156" s="1"/>
      <c r="AM1156" s="1"/>
      <c r="AN1156" s="1"/>
      <c r="AO1156" s="1"/>
      <c r="AP1156" s="1"/>
      <c r="AQ1156" s="1"/>
      <c r="AR1156" s="1"/>
    </row>
    <row r="1157" spans="1:44" ht="15.75" thickBot="1">
      <c r="A1157" s="57"/>
      <c r="B1157" s="114"/>
      <c r="AD1157" s="1"/>
      <c r="AE1157" s="116"/>
      <c r="AF1157" s="116"/>
      <c r="AG1157" s="116"/>
      <c r="AH1157" s="1"/>
      <c r="AI1157" s="1"/>
      <c r="AJ1157" s="1"/>
      <c r="AK1157" s="1"/>
      <c r="AL1157" s="1"/>
      <c r="AM1157" s="1"/>
      <c r="AN1157" s="1"/>
      <c r="AO1157" s="1"/>
      <c r="AP1157" s="1"/>
      <c r="AQ1157" s="1"/>
      <c r="AR1157" s="1"/>
    </row>
    <row r="1158" spans="1:44" ht="15.75" thickBot="1">
      <c r="A1158" s="57"/>
      <c r="B1158" s="114"/>
      <c r="AD1158" s="1"/>
      <c r="AE1158" s="116"/>
      <c r="AF1158" s="116"/>
      <c r="AG1158" s="116"/>
      <c r="AH1158" s="1"/>
      <c r="AI1158" s="1"/>
      <c r="AJ1158" s="1"/>
      <c r="AK1158" s="1"/>
      <c r="AL1158" s="1"/>
      <c r="AM1158" s="1"/>
      <c r="AN1158" s="1"/>
      <c r="AO1158" s="1"/>
      <c r="AP1158" s="1"/>
      <c r="AQ1158" s="1"/>
      <c r="AR1158" s="1"/>
    </row>
    <row r="1159" spans="1:44" ht="15.75" thickBot="1">
      <c r="A1159" s="57"/>
      <c r="B1159" s="114"/>
      <c r="AD1159" s="1"/>
      <c r="AE1159" s="116"/>
      <c r="AF1159" s="116"/>
      <c r="AG1159" s="116"/>
      <c r="AH1159" s="1"/>
      <c r="AI1159" s="1"/>
      <c r="AJ1159" s="1"/>
      <c r="AK1159" s="1"/>
      <c r="AL1159" s="1"/>
      <c r="AM1159" s="1"/>
      <c r="AN1159" s="1"/>
      <c r="AO1159" s="1"/>
      <c r="AP1159" s="1"/>
      <c r="AQ1159" s="1"/>
      <c r="AR1159" s="1"/>
    </row>
    <row r="1160" spans="1:44" ht="15.75" thickBot="1">
      <c r="A1160" s="57"/>
      <c r="B1160" s="114"/>
      <c r="AD1160" s="1"/>
      <c r="AE1160" s="116"/>
      <c r="AF1160" s="116"/>
      <c r="AG1160" s="116"/>
      <c r="AH1160" s="1"/>
      <c r="AI1160" s="1"/>
      <c r="AJ1160" s="1"/>
      <c r="AK1160" s="1"/>
      <c r="AL1160" s="1"/>
      <c r="AM1160" s="1"/>
      <c r="AN1160" s="1"/>
      <c r="AO1160" s="1"/>
      <c r="AP1160" s="1"/>
      <c r="AQ1160" s="1"/>
      <c r="AR1160" s="1"/>
    </row>
    <row r="1161" spans="1:44" ht="15.75" thickBot="1">
      <c r="A1161" s="57"/>
      <c r="B1161" s="114"/>
      <c r="AD1161" s="1"/>
      <c r="AE1161" s="116"/>
      <c r="AF1161" s="116"/>
      <c r="AG1161" s="116"/>
      <c r="AH1161" s="1"/>
      <c r="AI1161" s="1"/>
      <c r="AJ1161" s="1"/>
      <c r="AK1161" s="1"/>
      <c r="AL1161" s="1"/>
      <c r="AM1161" s="1"/>
      <c r="AN1161" s="1"/>
      <c r="AO1161" s="1"/>
      <c r="AP1161" s="1"/>
      <c r="AQ1161" s="1"/>
      <c r="AR1161" s="1"/>
    </row>
    <row r="1162" spans="1:44" ht="15.75" thickBot="1">
      <c r="A1162" s="57"/>
      <c r="B1162" s="114"/>
      <c r="AD1162" s="1"/>
      <c r="AE1162" s="116"/>
      <c r="AF1162" s="116"/>
      <c r="AG1162" s="116"/>
      <c r="AH1162" s="1"/>
      <c r="AI1162" s="1"/>
      <c r="AJ1162" s="1"/>
      <c r="AK1162" s="1"/>
      <c r="AL1162" s="1"/>
      <c r="AM1162" s="1"/>
      <c r="AN1162" s="1"/>
      <c r="AO1162" s="1"/>
      <c r="AP1162" s="1"/>
      <c r="AQ1162" s="1"/>
      <c r="AR1162" s="1"/>
    </row>
    <row r="1163" spans="1:44" ht="15.75" thickBot="1">
      <c r="A1163" s="57"/>
      <c r="B1163" s="114"/>
      <c r="AD1163" s="1"/>
      <c r="AE1163" s="116"/>
      <c r="AF1163" s="116"/>
      <c r="AG1163" s="116"/>
      <c r="AH1163" s="1"/>
      <c r="AI1163" s="1"/>
      <c r="AJ1163" s="1"/>
      <c r="AK1163" s="1"/>
      <c r="AL1163" s="1"/>
      <c r="AM1163" s="1"/>
      <c r="AN1163" s="1"/>
      <c r="AO1163" s="1"/>
      <c r="AP1163" s="1"/>
      <c r="AQ1163" s="1"/>
      <c r="AR1163" s="1"/>
    </row>
    <row r="1164" spans="1:44" ht="15.75" thickBot="1">
      <c r="A1164" s="57"/>
      <c r="B1164" s="114"/>
      <c r="AD1164" s="1"/>
      <c r="AE1164" s="116"/>
      <c r="AF1164" s="116"/>
      <c r="AG1164" s="116"/>
      <c r="AH1164" s="1"/>
      <c r="AI1164" s="1"/>
      <c r="AJ1164" s="1"/>
      <c r="AK1164" s="1"/>
      <c r="AL1164" s="1"/>
      <c r="AM1164" s="1"/>
      <c r="AN1164" s="1"/>
      <c r="AO1164" s="1"/>
      <c r="AP1164" s="1"/>
      <c r="AQ1164" s="1"/>
      <c r="AR1164" s="1"/>
    </row>
    <row r="1165" spans="1:44" ht="15.75" thickBot="1">
      <c r="A1165" s="57"/>
      <c r="B1165" s="114"/>
      <c r="AD1165" s="1"/>
      <c r="AE1165" s="116"/>
      <c r="AF1165" s="116"/>
      <c r="AG1165" s="116"/>
      <c r="AH1165" s="1"/>
      <c r="AI1165" s="1"/>
      <c r="AJ1165" s="1"/>
      <c r="AK1165" s="1"/>
      <c r="AL1165" s="1"/>
      <c r="AM1165" s="1"/>
      <c r="AN1165" s="1"/>
      <c r="AO1165" s="1"/>
      <c r="AP1165" s="1"/>
      <c r="AQ1165" s="1"/>
      <c r="AR1165" s="1"/>
    </row>
    <row r="1166" spans="1:44" ht="15.75" thickBot="1">
      <c r="A1166" s="57"/>
      <c r="B1166" s="114"/>
      <c r="AD1166" s="1"/>
      <c r="AE1166" s="116"/>
      <c r="AF1166" s="116"/>
      <c r="AG1166" s="116"/>
      <c r="AH1166" s="1"/>
      <c r="AI1166" s="1"/>
      <c r="AJ1166" s="1"/>
      <c r="AK1166" s="1"/>
      <c r="AL1166" s="1"/>
      <c r="AM1166" s="1"/>
      <c r="AN1166" s="1"/>
      <c r="AO1166" s="1"/>
      <c r="AP1166" s="1"/>
      <c r="AQ1166" s="1"/>
      <c r="AR1166" s="1"/>
    </row>
    <row r="1167" spans="1:44" ht="15.75" thickBot="1">
      <c r="A1167" s="57"/>
      <c r="B1167" s="114"/>
      <c r="AD1167" s="1"/>
      <c r="AE1167" s="116"/>
      <c r="AF1167" s="116"/>
      <c r="AG1167" s="116"/>
      <c r="AH1167" s="1"/>
      <c r="AI1167" s="1"/>
      <c r="AJ1167" s="1"/>
      <c r="AK1167" s="1"/>
      <c r="AL1167" s="1"/>
      <c r="AM1167" s="1"/>
      <c r="AN1167" s="1"/>
      <c r="AO1167" s="1"/>
      <c r="AP1167" s="1"/>
      <c r="AQ1167" s="1"/>
      <c r="AR1167" s="1"/>
    </row>
    <row r="1168" spans="1:44" ht="15.75" thickBot="1">
      <c r="A1168" s="57"/>
      <c r="B1168" s="114"/>
      <c r="AD1168" s="1"/>
      <c r="AE1168" s="116"/>
      <c r="AF1168" s="116"/>
      <c r="AG1168" s="116"/>
      <c r="AH1168" s="1"/>
      <c r="AI1168" s="1"/>
      <c r="AJ1168" s="1"/>
      <c r="AK1168" s="1"/>
      <c r="AL1168" s="1"/>
      <c r="AM1168" s="1"/>
      <c r="AN1168" s="1"/>
      <c r="AO1168" s="1"/>
      <c r="AP1168" s="1"/>
      <c r="AQ1168" s="1"/>
      <c r="AR1168" s="1"/>
    </row>
    <row r="1169" spans="1:44" ht="15.75" thickBot="1">
      <c r="A1169" s="57"/>
      <c r="B1169" s="114"/>
      <c r="AD1169" s="1"/>
      <c r="AE1169" s="116"/>
      <c r="AF1169" s="116"/>
      <c r="AG1169" s="116"/>
      <c r="AH1169" s="1"/>
      <c r="AI1169" s="1"/>
      <c r="AJ1169" s="1"/>
      <c r="AK1169" s="1"/>
      <c r="AL1169" s="1"/>
      <c r="AM1169" s="1"/>
      <c r="AN1169" s="1"/>
      <c r="AO1169" s="1"/>
      <c r="AP1169" s="1"/>
      <c r="AQ1169" s="1"/>
      <c r="AR1169" s="1"/>
    </row>
    <row r="1170" spans="1:44" ht="15.75" thickBot="1">
      <c r="A1170" s="57"/>
      <c r="B1170" s="114"/>
      <c r="AD1170" s="1"/>
      <c r="AE1170" s="116"/>
      <c r="AF1170" s="116"/>
      <c r="AG1170" s="116"/>
      <c r="AH1170" s="1"/>
      <c r="AI1170" s="1"/>
      <c r="AJ1170" s="1"/>
      <c r="AK1170" s="1"/>
      <c r="AL1170" s="1"/>
      <c r="AM1170" s="1"/>
      <c r="AN1170" s="1"/>
      <c r="AO1170" s="1"/>
      <c r="AP1170" s="1"/>
      <c r="AQ1170" s="1"/>
      <c r="AR1170" s="1"/>
    </row>
    <row r="1171" spans="1:44" ht="15.75" thickBot="1">
      <c r="A1171" s="57"/>
      <c r="B1171" s="114"/>
      <c r="AD1171" s="1"/>
      <c r="AE1171" s="116"/>
      <c r="AF1171" s="116"/>
      <c r="AG1171" s="116"/>
      <c r="AH1171" s="1"/>
      <c r="AI1171" s="1"/>
      <c r="AJ1171" s="1"/>
      <c r="AK1171" s="1"/>
      <c r="AL1171" s="1"/>
      <c r="AM1171" s="1"/>
      <c r="AN1171" s="1"/>
      <c r="AO1171" s="1"/>
      <c r="AP1171" s="1"/>
      <c r="AQ1171" s="1"/>
      <c r="AR1171" s="1"/>
    </row>
    <row r="1172" spans="1:44" ht="15.75" thickBot="1">
      <c r="A1172" s="57"/>
      <c r="B1172" s="114"/>
      <c r="AD1172" s="1"/>
      <c r="AE1172" s="116"/>
      <c r="AF1172" s="116"/>
      <c r="AG1172" s="116"/>
      <c r="AH1172" s="1"/>
      <c r="AI1172" s="1"/>
      <c r="AJ1172" s="1"/>
      <c r="AK1172" s="1"/>
      <c r="AL1172" s="1"/>
      <c r="AM1172" s="1"/>
      <c r="AN1172" s="1"/>
      <c r="AO1172" s="1"/>
      <c r="AP1172" s="1"/>
      <c r="AQ1172" s="1"/>
      <c r="AR1172" s="1"/>
    </row>
    <row r="1173" spans="1:44" ht="15.75" thickBot="1">
      <c r="A1173" s="57"/>
      <c r="B1173" s="114"/>
      <c r="AD1173" s="1"/>
      <c r="AE1173" s="116"/>
      <c r="AF1173" s="116"/>
      <c r="AG1173" s="116"/>
      <c r="AH1173" s="1"/>
      <c r="AI1173" s="1"/>
      <c r="AJ1173" s="1"/>
      <c r="AK1173" s="1"/>
      <c r="AL1173" s="1"/>
      <c r="AM1173" s="1"/>
      <c r="AN1173" s="1"/>
      <c r="AO1173" s="1"/>
      <c r="AP1173" s="1"/>
      <c r="AQ1173" s="1"/>
      <c r="AR1173" s="1"/>
    </row>
    <row r="1174" spans="1:44" ht="15.75" thickBot="1">
      <c r="A1174" s="57"/>
      <c r="B1174" s="114"/>
      <c r="AD1174" s="1"/>
      <c r="AE1174" s="116"/>
      <c r="AF1174" s="116"/>
      <c r="AG1174" s="116"/>
      <c r="AH1174" s="1"/>
      <c r="AI1174" s="1"/>
      <c r="AJ1174" s="1"/>
      <c r="AK1174" s="1"/>
      <c r="AL1174" s="1"/>
      <c r="AM1174" s="1"/>
      <c r="AN1174" s="1"/>
      <c r="AO1174" s="1"/>
      <c r="AP1174" s="1"/>
      <c r="AQ1174" s="1"/>
      <c r="AR1174" s="1"/>
    </row>
    <row r="1175" spans="1:44" ht="15.75" thickBot="1">
      <c r="A1175" s="57"/>
      <c r="B1175" s="114"/>
      <c r="AD1175" s="1"/>
      <c r="AE1175" s="116"/>
      <c r="AF1175" s="116"/>
      <c r="AG1175" s="116"/>
      <c r="AH1175" s="1"/>
      <c r="AI1175" s="1"/>
      <c r="AJ1175" s="1"/>
      <c r="AK1175" s="1"/>
      <c r="AL1175" s="1"/>
      <c r="AM1175" s="1"/>
      <c r="AN1175" s="1"/>
      <c r="AO1175" s="1"/>
      <c r="AP1175" s="1"/>
      <c r="AQ1175" s="1"/>
      <c r="AR1175" s="1"/>
    </row>
    <row r="1176" spans="1:44" ht="15.75" thickBot="1">
      <c r="A1176" s="57"/>
      <c r="B1176" s="114"/>
      <c r="AD1176" s="1"/>
      <c r="AE1176" s="116"/>
      <c r="AF1176" s="116"/>
      <c r="AG1176" s="116"/>
      <c r="AH1176" s="1"/>
      <c r="AI1176" s="1"/>
      <c r="AJ1176" s="1"/>
      <c r="AK1176" s="1"/>
      <c r="AL1176" s="1"/>
      <c r="AM1176" s="1"/>
      <c r="AN1176" s="1"/>
      <c r="AO1176" s="1"/>
      <c r="AP1176" s="1"/>
      <c r="AQ1176" s="1"/>
      <c r="AR1176" s="1"/>
    </row>
    <row r="1177" spans="1:44" ht="15.75" thickBot="1">
      <c r="A1177" s="57"/>
      <c r="B1177" s="114"/>
      <c r="AD1177" s="1"/>
      <c r="AE1177" s="116"/>
      <c r="AF1177" s="116"/>
      <c r="AG1177" s="116"/>
      <c r="AH1177" s="1"/>
      <c r="AI1177" s="1"/>
      <c r="AJ1177" s="1"/>
      <c r="AK1177" s="1"/>
      <c r="AL1177" s="1"/>
      <c r="AM1177" s="1"/>
      <c r="AN1177" s="1"/>
      <c r="AO1177" s="1"/>
      <c r="AP1177" s="1"/>
      <c r="AQ1177" s="1"/>
      <c r="AR1177" s="1"/>
    </row>
    <row r="1178" spans="1:44" ht="15.75" thickBot="1">
      <c r="A1178" s="57"/>
      <c r="B1178" s="114"/>
      <c r="AD1178" s="1"/>
      <c r="AE1178" s="116"/>
      <c r="AF1178" s="116"/>
      <c r="AG1178" s="116"/>
      <c r="AH1178" s="1"/>
      <c r="AI1178" s="1"/>
      <c r="AJ1178" s="1"/>
      <c r="AK1178" s="1"/>
      <c r="AL1178" s="1"/>
      <c r="AM1178" s="1"/>
      <c r="AN1178" s="1"/>
      <c r="AO1178" s="1"/>
      <c r="AP1178" s="1"/>
      <c r="AQ1178" s="1"/>
      <c r="AR1178" s="1"/>
    </row>
    <row r="1179" spans="1:44" ht="15.75" thickBot="1">
      <c r="A1179" s="57"/>
      <c r="B1179" s="114"/>
      <c r="AD1179" s="1"/>
      <c r="AE1179" s="116"/>
      <c r="AF1179" s="116"/>
      <c r="AG1179" s="116"/>
      <c r="AH1179" s="1"/>
      <c r="AI1179" s="1"/>
      <c r="AJ1179" s="1"/>
      <c r="AK1179" s="1"/>
      <c r="AL1179" s="1"/>
      <c r="AM1179" s="1"/>
      <c r="AN1179" s="1"/>
      <c r="AO1179" s="1"/>
      <c r="AP1179" s="1"/>
      <c r="AQ1179" s="1"/>
      <c r="AR1179" s="1"/>
    </row>
    <row r="1180" spans="1:44" ht="15.75" thickBot="1">
      <c r="A1180" s="57"/>
      <c r="B1180" s="114"/>
      <c r="AD1180" s="1"/>
      <c r="AE1180" s="116"/>
      <c r="AF1180" s="116"/>
      <c r="AG1180" s="116"/>
      <c r="AH1180" s="1"/>
      <c r="AI1180" s="1"/>
      <c r="AJ1180" s="1"/>
      <c r="AK1180" s="1"/>
      <c r="AL1180" s="1"/>
      <c r="AM1180" s="1"/>
      <c r="AN1180" s="1"/>
      <c r="AO1180" s="1"/>
      <c r="AP1180" s="1"/>
      <c r="AQ1180" s="1"/>
      <c r="AR1180" s="1"/>
    </row>
    <row r="1181" spans="1:44" ht="15.75" thickBot="1">
      <c r="A1181" s="57"/>
      <c r="B1181" s="114"/>
      <c r="AD1181" s="1"/>
      <c r="AE1181" s="116"/>
      <c r="AF1181" s="116"/>
      <c r="AG1181" s="116"/>
      <c r="AH1181" s="1"/>
      <c r="AI1181" s="1"/>
      <c r="AJ1181" s="1"/>
      <c r="AK1181" s="1"/>
      <c r="AL1181" s="1"/>
      <c r="AM1181" s="1"/>
      <c r="AN1181" s="1"/>
      <c r="AO1181" s="1"/>
      <c r="AP1181" s="1"/>
      <c r="AQ1181" s="1"/>
      <c r="AR1181" s="1"/>
    </row>
    <row r="1182" spans="1:44" ht="15.75" thickBot="1">
      <c r="A1182" s="57"/>
      <c r="B1182" s="114"/>
      <c r="AD1182" s="1"/>
      <c r="AE1182" s="116"/>
      <c r="AF1182" s="116"/>
      <c r="AG1182" s="116"/>
      <c r="AH1182" s="1"/>
      <c r="AI1182" s="1"/>
      <c r="AJ1182" s="1"/>
      <c r="AK1182" s="1"/>
      <c r="AL1182" s="1"/>
      <c r="AM1182" s="1"/>
      <c r="AN1182" s="1"/>
      <c r="AO1182" s="1"/>
      <c r="AP1182" s="1"/>
      <c r="AQ1182" s="1"/>
      <c r="AR1182" s="1"/>
    </row>
    <row r="1183" spans="1:44" ht="15.75" thickBot="1">
      <c r="A1183" s="57"/>
      <c r="B1183" s="114"/>
      <c r="AD1183" s="1"/>
      <c r="AE1183" s="116"/>
      <c r="AF1183" s="116"/>
      <c r="AG1183" s="116"/>
      <c r="AH1183" s="1"/>
      <c r="AI1183" s="1"/>
      <c r="AJ1183" s="1"/>
      <c r="AK1183" s="1"/>
      <c r="AL1183" s="1"/>
      <c r="AM1183" s="1"/>
      <c r="AN1183" s="1"/>
      <c r="AO1183" s="1"/>
      <c r="AP1183" s="1"/>
      <c r="AQ1183" s="1"/>
      <c r="AR1183" s="1"/>
    </row>
    <row r="1184" spans="1:44" ht="15.75" thickBot="1">
      <c r="A1184" s="57"/>
      <c r="B1184" s="114"/>
      <c r="AD1184" s="1"/>
      <c r="AE1184" s="116"/>
      <c r="AF1184" s="116"/>
      <c r="AG1184" s="116"/>
      <c r="AH1184" s="1"/>
      <c r="AI1184" s="1"/>
      <c r="AJ1184" s="1"/>
      <c r="AK1184" s="1"/>
      <c r="AL1184" s="1"/>
      <c r="AM1184" s="1"/>
      <c r="AN1184" s="1"/>
      <c r="AO1184" s="1"/>
      <c r="AP1184" s="1"/>
      <c r="AQ1184" s="1"/>
      <c r="AR1184" s="1"/>
    </row>
    <row r="1185" spans="1:44" ht="15.75" thickBot="1">
      <c r="A1185" s="57"/>
      <c r="B1185" s="114"/>
      <c r="AD1185" s="1"/>
      <c r="AE1185" s="116"/>
      <c r="AF1185" s="116"/>
      <c r="AG1185" s="116"/>
      <c r="AH1185" s="1"/>
      <c r="AI1185" s="1"/>
      <c r="AJ1185" s="1"/>
      <c r="AK1185" s="1"/>
      <c r="AL1185" s="1"/>
      <c r="AM1185" s="1"/>
      <c r="AN1185" s="1"/>
      <c r="AO1185" s="1"/>
      <c r="AP1185" s="1"/>
      <c r="AQ1185" s="1"/>
      <c r="AR1185" s="1"/>
    </row>
    <row r="1186" spans="1:44" ht="15.75" thickBot="1">
      <c r="A1186" s="57"/>
      <c r="B1186" s="114"/>
      <c r="AD1186" s="1"/>
      <c r="AE1186" s="116"/>
      <c r="AF1186" s="116"/>
      <c r="AG1186" s="116"/>
      <c r="AH1186" s="1"/>
      <c r="AI1186" s="1"/>
      <c r="AJ1186" s="1"/>
      <c r="AK1186" s="1"/>
      <c r="AL1186" s="1"/>
      <c r="AM1186" s="1"/>
      <c r="AN1186" s="1"/>
      <c r="AO1186" s="1"/>
      <c r="AP1186" s="1"/>
      <c r="AQ1186" s="1"/>
      <c r="AR1186" s="1"/>
    </row>
    <row r="1187" spans="1:44" ht="15.75" thickBot="1">
      <c r="A1187" s="57"/>
      <c r="B1187" s="114"/>
      <c r="AD1187" s="1"/>
      <c r="AE1187" s="116"/>
      <c r="AF1187" s="116"/>
      <c r="AG1187" s="116"/>
      <c r="AH1187" s="1"/>
      <c r="AI1187" s="1"/>
      <c r="AJ1187" s="1"/>
      <c r="AK1187" s="1"/>
      <c r="AL1187" s="1"/>
      <c r="AM1187" s="1"/>
      <c r="AN1187" s="1"/>
      <c r="AO1187" s="1"/>
      <c r="AP1187" s="1"/>
      <c r="AQ1187" s="1"/>
      <c r="AR1187" s="1"/>
    </row>
    <row r="1188" spans="1:44" ht="15.75" thickBot="1">
      <c r="A1188" s="57"/>
      <c r="B1188" s="114"/>
      <c r="AD1188" s="1"/>
      <c r="AE1188" s="116"/>
      <c r="AF1188" s="116"/>
      <c r="AG1188" s="116"/>
      <c r="AH1188" s="1"/>
      <c r="AI1188" s="1"/>
      <c r="AJ1188" s="1"/>
      <c r="AK1188" s="1"/>
      <c r="AL1188" s="1"/>
      <c r="AM1188" s="1"/>
      <c r="AN1188" s="1"/>
      <c r="AO1188" s="1"/>
      <c r="AP1188" s="1"/>
      <c r="AQ1188" s="1"/>
      <c r="AR1188" s="1"/>
    </row>
    <row r="1189" spans="1:44" ht="15.75" thickBot="1">
      <c r="A1189" s="57"/>
      <c r="B1189" s="114"/>
      <c r="AD1189" s="1"/>
      <c r="AE1189" s="116"/>
      <c r="AF1189" s="116"/>
      <c r="AG1189" s="116"/>
      <c r="AH1189" s="1"/>
      <c r="AI1189" s="1"/>
      <c r="AJ1189" s="1"/>
      <c r="AK1189" s="1"/>
      <c r="AL1189" s="1"/>
      <c r="AM1189" s="1"/>
      <c r="AN1189" s="1"/>
      <c r="AO1189" s="1"/>
      <c r="AP1189" s="1"/>
      <c r="AQ1189" s="1"/>
      <c r="AR1189" s="1"/>
    </row>
    <row r="1190" spans="1:44" ht="15.75" thickBot="1">
      <c r="A1190" s="57"/>
      <c r="B1190" s="114"/>
      <c r="AD1190" s="1"/>
      <c r="AE1190" s="116"/>
      <c r="AF1190" s="116"/>
      <c r="AG1190" s="116"/>
      <c r="AH1190" s="1"/>
      <c r="AI1190" s="1"/>
      <c r="AJ1190" s="1"/>
      <c r="AK1190" s="1"/>
      <c r="AL1190" s="1"/>
      <c r="AM1190" s="1"/>
      <c r="AN1190" s="1"/>
      <c r="AO1190" s="1"/>
      <c r="AP1190" s="1"/>
      <c r="AQ1190" s="1"/>
      <c r="AR1190" s="1"/>
    </row>
    <row r="1191" spans="1:44" ht="15.75" thickBot="1">
      <c r="A1191" s="57"/>
      <c r="B1191" s="114"/>
      <c r="AD1191" s="1"/>
      <c r="AE1191" s="116"/>
      <c r="AF1191" s="116"/>
      <c r="AG1191" s="116"/>
      <c r="AH1191" s="1"/>
      <c r="AI1191" s="1"/>
      <c r="AJ1191" s="1"/>
      <c r="AK1191" s="1"/>
      <c r="AL1191" s="1"/>
      <c r="AM1191" s="1"/>
      <c r="AN1191" s="1"/>
      <c r="AO1191" s="1"/>
      <c r="AP1191" s="1"/>
      <c r="AQ1191" s="1"/>
      <c r="AR1191" s="1"/>
    </row>
    <row r="1192" spans="1:44" ht="15.75" thickBot="1">
      <c r="A1192" s="57"/>
      <c r="B1192" s="114"/>
      <c r="AD1192" s="1"/>
      <c r="AE1192" s="116"/>
      <c r="AF1192" s="116"/>
      <c r="AG1192" s="116"/>
      <c r="AH1192" s="1"/>
      <c r="AI1192" s="1"/>
      <c r="AJ1192" s="1"/>
      <c r="AK1192" s="1"/>
      <c r="AL1192" s="1"/>
      <c r="AM1192" s="1"/>
      <c r="AN1192" s="1"/>
      <c r="AO1192" s="1"/>
      <c r="AP1192" s="1"/>
      <c r="AQ1192" s="1"/>
      <c r="AR1192" s="1"/>
    </row>
    <row r="1193" spans="1:44" ht="15.75" thickBot="1">
      <c r="A1193" s="57"/>
      <c r="B1193" s="114"/>
      <c r="AD1193" s="1"/>
      <c r="AE1193" s="116"/>
      <c r="AF1193" s="116"/>
      <c r="AG1193" s="116"/>
      <c r="AH1193" s="1"/>
      <c r="AI1193" s="1"/>
      <c r="AJ1193" s="1"/>
      <c r="AK1193" s="1"/>
      <c r="AL1193" s="1"/>
      <c r="AM1193" s="1"/>
      <c r="AN1193" s="1"/>
      <c r="AO1193" s="1"/>
      <c r="AP1193" s="1"/>
      <c r="AQ1193" s="1"/>
      <c r="AR1193" s="1"/>
    </row>
    <row r="1194" spans="1:44" ht="15.75" thickBot="1">
      <c r="A1194" s="57"/>
      <c r="B1194" s="114"/>
      <c r="AD1194" s="1"/>
      <c r="AE1194" s="116"/>
      <c r="AF1194" s="116"/>
      <c r="AG1194" s="116"/>
      <c r="AH1194" s="1"/>
      <c r="AI1194" s="1"/>
      <c r="AJ1194" s="1"/>
      <c r="AK1194" s="1"/>
      <c r="AL1194" s="1"/>
      <c r="AM1194" s="1"/>
      <c r="AN1194" s="1"/>
      <c r="AO1194" s="1"/>
      <c r="AP1194" s="1"/>
      <c r="AQ1194" s="1"/>
      <c r="AR1194" s="1"/>
    </row>
    <row r="1195" spans="1:44" ht="15.75" thickBot="1">
      <c r="A1195" s="57"/>
      <c r="B1195" s="114"/>
      <c r="AD1195" s="1"/>
      <c r="AE1195" s="116"/>
      <c r="AF1195" s="116"/>
      <c r="AG1195" s="116"/>
      <c r="AH1195" s="1"/>
      <c r="AI1195" s="1"/>
      <c r="AJ1195" s="1"/>
      <c r="AK1195" s="1"/>
      <c r="AL1195" s="1"/>
      <c r="AM1195" s="1"/>
      <c r="AN1195" s="1"/>
      <c r="AO1195" s="1"/>
      <c r="AP1195" s="1"/>
      <c r="AQ1195" s="1"/>
      <c r="AR1195" s="1"/>
    </row>
    <row r="1196" spans="1:44" ht="15.75" thickBot="1">
      <c r="A1196" s="57"/>
      <c r="B1196" s="114"/>
      <c r="AD1196" s="1"/>
      <c r="AE1196" s="116"/>
      <c r="AF1196" s="116"/>
      <c r="AG1196" s="116"/>
      <c r="AH1196" s="1"/>
      <c r="AI1196" s="1"/>
      <c r="AJ1196" s="1"/>
      <c r="AK1196" s="1"/>
      <c r="AL1196" s="1"/>
      <c r="AM1196" s="1"/>
      <c r="AN1196" s="1"/>
      <c r="AO1196" s="1"/>
      <c r="AP1196" s="1"/>
      <c r="AQ1196" s="1"/>
      <c r="AR1196" s="1"/>
    </row>
    <row r="1197" spans="1:44" ht="15.75" thickBot="1">
      <c r="A1197" s="57"/>
      <c r="B1197" s="114"/>
      <c r="AD1197" s="1"/>
      <c r="AE1197" s="116"/>
      <c r="AF1197" s="116"/>
      <c r="AG1197" s="116"/>
      <c r="AH1197" s="1"/>
      <c r="AI1197" s="1"/>
      <c r="AJ1197" s="1"/>
      <c r="AK1197" s="1"/>
      <c r="AL1197" s="1"/>
      <c r="AM1197" s="1"/>
      <c r="AN1197" s="1"/>
      <c r="AO1197" s="1"/>
      <c r="AP1197" s="1"/>
      <c r="AQ1197" s="1"/>
      <c r="AR1197" s="1"/>
    </row>
    <row r="1198" spans="1:44" ht="15.75" thickBot="1">
      <c r="A1198" s="57"/>
      <c r="B1198" s="114"/>
      <c r="AD1198" s="1"/>
      <c r="AE1198" s="116"/>
      <c r="AF1198" s="116"/>
      <c r="AG1198" s="116"/>
      <c r="AH1198" s="1"/>
      <c r="AI1198" s="1"/>
      <c r="AJ1198" s="1"/>
      <c r="AK1198" s="1"/>
      <c r="AL1198" s="1"/>
      <c r="AM1198" s="1"/>
      <c r="AN1198" s="1"/>
      <c r="AO1198" s="1"/>
      <c r="AP1198" s="1"/>
      <c r="AQ1198" s="1"/>
      <c r="AR1198" s="1"/>
    </row>
    <row r="1199" spans="1:44" ht="15.75" thickBot="1">
      <c r="A1199" s="57"/>
      <c r="B1199" s="114"/>
      <c r="AD1199" s="1"/>
      <c r="AE1199" s="116"/>
      <c r="AF1199" s="116"/>
      <c r="AG1199" s="116"/>
      <c r="AH1199" s="1"/>
      <c r="AI1199" s="1"/>
      <c r="AJ1199" s="1"/>
      <c r="AK1199" s="1"/>
      <c r="AL1199" s="1"/>
      <c r="AM1199" s="1"/>
      <c r="AN1199" s="1"/>
      <c r="AO1199" s="1"/>
      <c r="AP1199" s="1"/>
      <c r="AQ1199" s="1"/>
      <c r="AR1199" s="1"/>
    </row>
    <row r="1200" spans="1:44" ht="15.75" thickBot="1">
      <c r="A1200" s="57"/>
      <c r="B1200" s="114"/>
      <c r="AD1200" s="1"/>
      <c r="AE1200" s="116"/>
      <c r="AF1200" s="116"/>
      <c r="AG1200" s="116"/>
      <c r="AH1200" s="1"/>
      <c r="AI1200" s="1"/>
      <c r="AJ1200" s="1"/>
      <c r="AK1200" s="1"/>
      <c r="AL1200" s="1"/>
      <c r="AM1200" s="1"/>
      <c r="AN1200" s="1"/>
      <c r="AO1200" s="1"/>
      <c r="AP1200" s="1"/>
      <c r="AQ1200" s="1"/>
      <c r="AR1200" s="1"/>
    </row>
    <row r="1201" spans="1:44" ht="15.75" thickBot="1">
      <c r="A1201" s="57"/>
      <c r="B1201" s="114"/>
      <c r="AD1201" s="1"/>
      <c r="AE1201" s="116"/>
      <c r="AF1201" s="116"/>
      <c r="AG1201" s="116"/>
      <c r="AH1201" s="1"/>
      <c r="AI1201" s="1"/>
      <c r="AJ1201" s="1"/>
      <c r="AK1201" s="1"/>
      <c r="AL1201" s="1"/>
      <c r="AM1201" s="1"/>
      <c r="AN1201" s="1"/>
      <c r="AO1201" s="1"/>
      <c r="AP1201" s="1"/>
      <c r="AQ1201" s="1"/>
      <c r="AR1201" s="1"/>
    </row>
    <row r="1202" spans="1:44" ht="15.75" thickBot="1">
      <c r="A1202" s="57"/>
      <c r="B1202" s="114"/>
      <c r="AD1202" s="1"/>
      <c r="AE1202" s="116"/>
      <c r="AF1202" s="116"/>
      <c r="AG1202" s="116"/>
      <c r="AH1202" s="1"/>
      <c r="AI1202" s="1"/>
      <c r="AJ1202" s="1"/>
      <c r="AK1202" s="1"/>
      <c r="AL1202" s="1"/>
      <c r="AM1202" s="1"/>
      <c r="AN1202" s="1"/>
      <c r="AO1202" s="1"/>
      <c r="AP1202" s="1"/>
      <c r="AQ1202" s="1"/>
      <c r="AR1202" s="1"/>
    </row>
    <row r="1203" spans="1:44" ht="15.75" thickBot="1">
      <c r="A1203" s="57"/>
      <c r="B1203" s="114"/>
      <c r="AD1203" s="1"/>
      <c r="AE1203" s="116"/>
      <c r="AF1203" s="116"/>
      <c r="AG1203" s="116"/>
      <c r="AH1203" s="1"/>
      <c r="AI1203" s="1"/>
      <c r="AJ1203" s="1"/>
      <c r="AK1203" s="1"/>
      <c r="AL1203" s="1"/>
      <c r="AM1203" s="1"/>
      <c r="AN1203" s="1"/>
      <c r="AO1203" s="1"/>
      <c r="AP1203" s="1"/>
      <c r="AQ1203" s="1"/>
      <c r="AR1203" s="1"/>
    </row>
    <row r="1204" spans="1:44" ht="15.75" thickBot="1">
      <c r="A1204" s="57"/>
      <c r="B1204" s="114"/>
      <c r="AD1204" s="1"/>
      <c r="AE1204" s="116"/>
      <c r="AF1204" s="116"/>
      <c r="AG1204" s="116"/>
      <c r="AH1204" s="1"/>
      <c r="AI1204" s="1"/>
      <c r="AJ1204" s="1"/>
      <c r="AK1204" s="1"/>
      <c r="AL1204" s="1"/>
      <c r="AM1204" s="1"/>
      <c r="AN1204" s="1"/>
      <c r="AO1204" s="1"/>
      <c r="AP1204" s="1"/>
      <c r="AQ1204" s="1"/>
      <c r="AR1204" s="1"/>
    </row>
    <row r="1205" spans="1:44" ht="15.75" thickBot="1">
      <c r="A1205" s="57"/>
      <c r="B1205" s="114"/>
      <c r="AD1205" s="1"/>
      <c r="AE1205" s="116"/>
      <c r="AF1205" s="116"/>
      <c r="AG1205" s="116"/>
      <c r="AH1205" s="1"/>
      <c r="AI1205" s="1"/>
      <c r="AJ1205" s="1"/>
      <c r="AK1205" s="1"/>
      <c r="AL1205" s="1"/>
      <c r="AM1205" s="1"/>
      <c r="AN1205" s="1"/>
      <c r="AO1205" s="1"/>
      <c r="AP1205" s="1"/>
      <c r="AQ1205" s="1"/>
      <c r="AR1205" s="1"/>
    </row>
    <row r="1206" spans="1:44" ht="15.75" thickBot="1">
      <c r="A1206" s="57"/>
      <c r="B1206" s="114"/>
      <c r="AD1206" s="1"/>
      <c r="AE1206" s="116"/>
      <c r="AF1206" s="116"/>
      <c r="AG1206" s="116"/>
      <c r="AH1206" s="1"/>
      <c r="AI1206" s="1"/>
      <c r="AJ1206" s="1"/>
      <c r="AK1206" s="1"/>
      <c r="AL1206" s="1"/>
      <c r="AM1206" s="1"/>
      <c r="AN1206" s="1"/>
      <c r="AO1206" s="1"/>
      <c r="AP1206" s="1"/>
      <c r="AQ1206" s="1"/>
      <c r="AR1206" s="1"/>
    </row>
    <row r="1207" spans="1:44" ht="15.75" thickBot="1">
      <c r="A1207" s="57"/>
      <c r="B1207" s="114"/>
      <c r="AD1207" s="1"/>
      <c r="AE1207" s="116"/>
      <c r="AF1207" s="116"/>
      <c r="AG1207" s="116"/>
      <c r="AH1207" s="1"/>
      <c r="AI1207" s="1"/>
      <c r="AJ1207" s="1"/>
      <c r="AK1207" s="1"/>
      <c r="AL1207" s="1"/>
      <c r="AM1207" s="1"/>
      <c r="AN1207" s="1"/>
      <c r="AO1207" s="1"/>
      <c r="AP1207" s="1"/>
      <c r="AQ1207" s="1"/>
      <c r="AR1207" s="1"/>
    </row>
    <row r="1208" spans="1:44" ht="15.75" thickBot="1">
      <c r="A1208" s="57"/>
      <c r="B1208" s="114"/>
      <c r="AD1208" s="1"/>
      <c r="AE1208" s="116"/>
      <c r="AF1208" s="116"/>
      <c r="AG1208" s="116"/>
      <c r="AH1208" s="1"/>
      <c r="AI1208" s="1"/>
      <c r="AJ1208" s="1"/>
      <c r="AK1208" s="1"/>
      <c r="AL1208" s="1"/>
      <c r="AM1208" s="1"/>
      <c r="AN1208" s="1"/>
      <c r="AO1208" s="1"/>
      <c r="AP1208" s="1"/>
      <c r="AQ1208" s="1"/>
      <c r="AR1208" s="1"/>
    </row>
    <row r="1209" spans="1:44" ht="15.75" thickBot="1">
      <c r="A1209" s="57"/>
      <c r="B1209" s="114"/>
      <c r="AD1209" s="1"/>
      <c r="AE1209" s="116"/>
      <c r="AF1209" s="116"/>
      <c r="AG1209" s="116"/>
      <c r="AH1209" s="1"/>
      <c r="AI1209" s="1"/>
      <c r="AJ1209" s="1"/>
      <c r="AK1209" s="1"/>
      <c r="AL1209" s="1"/>
      <c r="AM1209" s="1"/>
      <c r="AN1209" s="1"/>
      <c r="AO1209" s="1"/>
      <c r="AP1209" s="1"/>
      <c r="AQ1209" s="1"/>
      <c r="AR1209" s="1"/>
    </row>
    <row r="1210" spans="1:44" ht="15.75" thickBot="1">
      <c r="A1210" s="57"/>
      <c r="B1210" s="114"/>
      <c r="AD1210" s="1"/>
      <c r="AE1210" s="116"/>
      <c r="AF1210" s="116"/>
      <c r="AG1210" s="116"/>
      <c r="AH1210" s="1"/>
      <c r="AI1210" s="1"/>
      <c r="AJ1210" s="1"/>
      <c r="AK1210" s="1"/>
      <c r="AL1210" s="1"/>
      <c r="AM1210" s="1"/>
      <c r="AN1210" s="1"/>
      <c r="AO1210" s="1"/>
      <c r="AP1210" s="1"/>
      <c r="AQ1210" s="1"/>
      <c r="AR1210" s="1"/>
    </row>
    <row r="1211" spans="1:44" ht="15.75" thickBot="1">
      <c r="A1211" s="57"/>
      <c r="B1211" s="114"/>
      <c r="AD1211" s="1"/>
      <c r="AE1211" s="116"/>
      <c r="AF1211" s="116"/>
      <c r="AG1211" s="116"/>
      <c r="AH1211" s="1"/>
      <c r="AI1211" s="1"/>
      <c r="AJ1211" s="1"/>
      <c r="AK1211" s="1"/>
      <c r="AL1211" s="1"/>
      <c r="AM1211" s="1"/>
      <c r="AN1211" s="1"/>
      <c r="AO1211" s="1"/>
      <c r="AP1211" s="1"/>
      <c r="AQ1211" s="1"/>
      <c r="AR1211" s="1"/>
    </row>
    <row r="1212" spans="1:44" ht="15.75" thickBot="1">
      <c r="A1212" s="57"/>
      <c r="B1212" s="114"/>
      <c r="AD1212" s="1"/>
      <c r="AE1212" s="116"/>
      <c r="AF1212" s="116"/>
      <c r="AG1212" s="116"/>
      <c r="AH1212" s="1"/>
      <c r="AI1212" s="1"/>
      <c r="AJ1212" s="1"/>
      <c r="AK1212" s="1"/>
      <c r="AL1212" s="1"/>
      <c r="AM1212" s="1"/>
      <c r="AN1212" s="1"/>
      <c r="AO1212" s="1"/>
      <c r="AP1212" s="1"/>
      <c r="AQ1212" s="1"/>
      <c r="AR1212" s="1"/>
    </row>
    <row r="1213" spans="1:44" ht="15.75" thickBot="1">
      <c r="A1213" s="57"/>
      <c r="B1213" s="114"/>
      <c r="AD1213" s="1"/>
      <c r="AE1213" s="116"/>
      <c r="AF1213" s="116"/>
      <c r="AG1213" s="116"/>
      <c r="AH1213" s="1"/>
      <c r="AI1213" s="1"/>
      <c r="AJ1213" s="1"/>
      <c r="AK1213" s="1"/>
      <c r="AL1213" s="1"/>
      <c r="AM1213" s="1"/>
      <c r="AN1213" s="1"/>
      <c r="AO1213" s="1"/>
      <c r="AP1213" s="1"/>
      <c r="AQ1213" s="1"/>
      <c r="AR1213" s="1"/>
    </row>
    <row r="1214" spans="1:44" ht="15.75" thickBot="1">
      <c r="A1214" s="57"/>
      <c r="B1214" s="114"/>
      <c r="AD1214" s="1"/>
      <c r="AE1214" s="116"/>
      <c r="AF1214" s="116"/>
      <c r="AG1214" s="116"/>
      <c r="AH1214" s="1"/>
      <c r="AI1214" s="1"/>
      <c r="AJ1214" s="1"/>
      <c r="AK1214" s="1"/>
      <c r="AL1214" s="1"/>
      <c r="AM1214" s="1"/>
      <c r="AN1214" s="1"/>
      <c r="AO1214" s="1"/>
      <c r="AP1214" s="1"/>
      <c r="AQ1214" s="1"/>
      <c r="AR1214" s="1"/>
    </row>
    <row r="1215" spans="1:44" ht="15.75" thickBot="1">
      <c r="A1215" s="57"/>
      <c r="B1215" s="114"/>
      <c r="AD1215" s="1"/>
      <c r="AE1215" s="116"/>
      <c r="AF1215" s="116"/>
      <c r="AG1215" s="116"/>
      <c r="AH1215" s="1"/>
      <c r="AI1215" s="1"/>
      <c r="AJ1215" s="1"/>
      <c r="AK1215" s="1"/>
      <c r="AL1215" s="1"/>
      <c r="AM1215" s="1"/>
      <c r="AN1215" s="1"/>
      <c r="AO1215" s="1"/>
      <c r="AP1215" s="1"/>
      <c r="AQ1215" s="1"/>
      <c r="AR1215" s="1"/>
    </row>
    <row r="1216" spans="1:44" ht="15.75" thickBot="1">
      <c r="A1216" s="57"/>
      <c r="B1216" s="114"/>
      <c r="AD1216" s="1"/>
      <c r="AE1216" s="116"/>
      <c r="AF1216" s="116"/>
      <c r="AG1216" s="116"/>
      <c r="AH1216" s="1"/>
      <c r="AI1216" s="1"/>
      <c r="AJ1216" s="1"/>
      <c r="AK1216" s="1"/>
      <c r="AL1216" s="1"/>
      <c r="AM1216" s="1"/>
      <c r="AN1216" s="1"/>
      <c r="AO1216" s="1"/>
      <c r="AP1216" s="1"/>
      <c r="AQ1216" s="1"/>
      <c r="AR1216" s="1"/>
    </row>
    <row r="1217" spans="1:44" ht="15.75" thickBot="1">
      <c r="A1217" s="57"/>
      <c r="B1217" s="114"/>
      <c r="AD1217" s="1"/>
      <c r="AE1217" s="116"/>
      <c r="AF1217" s="116"/>
      <c r="AG1217" s="116"/>
      <c r="AH1217" s="1"/>
      <c r="AI1217" s="1"/>
      <c r="AJ1217" s="1"/>
      <c r="AK1217" s="1"/>
      <c r="AL1217" s="1"/>
      <c r="AM1217" s="1"/>
      <c r="AN1217" s="1"/>
      <c r="AO1217" s="1"/>
      <c r="AP1217" s="1"/>
      <c r="AQ1217" s="1"/>
      <c r="AR1217" s="1"/>
    </row>
    <row r="1218" spans="1:44" ht="15.75" thickBot="1">
      <c r="A1218" s="57"/>
      <c r="B1218" s="114"/>
      <c r="AD1218" s="1"/>
      <c r="AE1218" s="116"/>
      <c r="AF1218" s="116"/>
      <c r="AG1218" s="116"/>
      <c r="AH1218" s="1"/>
      <c r="AI1218" s="1"/>
      <c r="AJ1218" s="1"/>
      <c r="AK1218" s="1"/>
      <c r="AL1218" s="1"/>
      <c r="AM1218" s="1"/>
      <c r="AN1218" s="1"/>
      <c r="AO1218" s="1"/>
      <c r="AP1218" s="1"/>
      <c r="AQ1218" s="1"/>
      <c r="AR1218" s="1"/>
    </row>
    <row r="1219" spans="1:44" ht="15.75" thickBot="1">
      <c r="A1219" s="57"/>
      <c r="B1219" s="114"/>
      <c r="AD1219" s="1"/>
      <c r="AE1219" s="116"/>
      <c r="AF1219" s="116"/>
      <c r="AG1219" s="116"/>
      <c r="AH1219" s="1"/>
      <c r="AI1219" s="1"/>
      <c r="AJ1219" s="1"/>
      <c r="AK1219" s="1"/>
      <c r="AL1219" s="1"/>
      <c r="AM1219" s="1"/>
      <c r="AN1219" s="1"/>
      <c r="AO1219" s="1"/>
      <c r="AP1219" s="1"/>
      <c r="AQ1219" s="1"/>
      <c r="AR1219" s="1"/>
    </row>
    <row r="1220" spans="1:44" ht="15.75" thickBot="1">
      <c r="A1220" s="57"/>
      <c r="B1220" s="114"/>
      <c r="AD1220" s="1"/>
      <c r="AE1220" s="116"/>
      <c r="AF1220" s="116"/>
      <c r="AG1220" s="116"/>
      <c r="AH1220" s="1"/>
      <c r="AI1220" s="1"/>
      <c r="AJ1220" s="1"/>
      <c r="AK1220" s="1"/>
      <c r="AL1220" s="1"/>
      <c r="AM1220" s="1"/>
      <c r="AN1220" s="1"/>
      <c r="AO1220" s="1"/>
      <c r="AP1220" s="1"/>
      <c r="AQ1220" s="1"/>
      <c r="AR1220" s="1"/>
    </row>
    <row r="1221" spans="1:44" ht="15.75" thickBot="1">
      <c r="A1221" s="57"/>
      <c r="B1221" s="114"/>
      <c r="AD1221" s="1"/>
      <c r="AE1221" s="116"/>
      <c r="AF1221" s="116"/>
      <c r="AG1221" s="116"/>
      <c r="AH1221" s="1"/>
      <c r="AI1221" s="1"/>
      <c r="AJ1221" s="1"/>
      <c r="AK1221" s="1"/>
      <c r="AL1221" s="1"/>
      <c r="AM1221" s="1"/>
      <c r="AN1221" s="1"/>
      <c r="AO1221" s="1"/>
      <c r="AP1221" s="1"/>
      <c r="AQ1221" s="1"/>
      <c r="AR1221" s="1"/>
    </row>
    <row r="1222" spans="1:44" ht="15.75" thickBot="1">
      <c r="A1222" s="57"/>
      <c r="B1222" s="114"/>
      <c r="AD1222" s="1"/>
      <c r="AE1222" s="116"/>
      <c r="AF1222" s="116"/>
      <c r="AG1222" s="116"/>
      <c r="AH1222" s="1"/>
      <c r="AI1222" s="1"/>
      <c r="AJ1222" s="1"/>
      <c r="AK1222" s="1"/>
      <c r="AL1222" s="1"/>
      <c r="AM1222" s="1"/>
      <c r="AN1222" s="1"/>
      <c r="AO1222" s="1"/>
      <c r="AP1222" s="1"/>
      <c r="AQ1222" s="1"/>
      <c r="AR1222" s="1"/>
    </row>
    <row r="1223" spans="1:44" ht="15.75" thickBot="1">
      <c r="A1223" s="57"/>
      <c r="B1223" s="114"/>
      <c r="AD1223" s="1"/>
      <c r="AE1223" s="116"/>
      <c r="AF1223" s="116"/>
      <c r="AG1223" s="116"/>
      <c r="AH1223" s="1"/>
      <c r="AI1223" s="1"/>
      <c r="AJ1223" s="1"/>
      <c r="AK1223" s="1"/>
      <c r="AL1223" s="1"/>
      <c r="AM1223" s="1"/>
      <c r="AN1223" s="1"/>
      <c r="AO1223" s="1"/>
      <c r="AP1223" s="1"/>
      <c r="AQ1223" s="1"/>
      <c r="AR1223" s="1"/>
    </row>
    <row r="1224" spans="1:44" ht="15.75" thickBot="1">
      <c r="A1224" s="57"/>
      <c r="B1224" s="114"/>
      <c r="AD1224" s="1"/>
      <c r="AE1224" s="116"/>
      <c r="AF1224" s="116"/>
      <c r="AG1224" s="116"/>
      <c r="AH1224" s="1"/>
      <c r="AI1224" s="1"/>
      <c r="AJ1224" s="1"/>
      <c r="AK1224" s="1"/>
      <c r="AL1224" s="1"/>
      <c r="AM1224" s="1"/>
      <c r="AN1224" s="1"/>
      <c r="AO1224" s="1"/>
      <c r="AP1224" s="1"/>
      <c r="AQ1224" s="1"/>
      <c r="AR1224" s="1"/>
    </row>
    <row r="1225" spans="1:44" ht="15.75" thickBot="1">
      <c r="A1225" s="57"/>
      <c r="B1225" s="114"/>
      <c r="AD1225" s="1"/>
      <c r="AE1225" s="116"/>
      <c r="AF1225" s="116"/>
      <c r="AG1225" s="116"/>
      <c r="AH1225" s="1"/>
      <c r="AI1225" s="1"/>
      <c r="AJ1225" s="1"/>
      <c r="AK1225" s="1"/>
      <c r="AL1225" s="1"/>
      <c r="AM1225" s="1"/>
      <c r="AN1225" s="1"/>
      <c r="AO1225" s="1"/>
      <c r="AP1225" s="1"/>
      <c r="AQ1225" s="1"/>
      <c r="AR1225" s="1"/>
    </row>
    <row r="1226" spans="1:44" ht="15.75" thickBot="1">
      <c r="A1226" s="57"/>
      <c r="B1226" s="114"/>
      <c r="AD1226" s="1"/>
      <c r="AE1226" s="116"/>
      <c r="AF1226" s="116"/>
      <c r="AG1226" s="116"/>
      <c r="AH1226" s="1"/>
      <c r="AI1226" s="1"/>
      <c r="AJ1226" s="1"/>
      <c r="AK1226" s="1"/>
      <c r="AL1226" s="1"/>
      <c r="AM1226" s="1"/>
      <c r="AN1226" s="1"/>
      <c r="AO1226" s="1"/>
      <c r="AP1226" s="1"/>
      <c r="AQ1226" s="1"/>
      <c r="AR1226" s="1"/>
    </row>
    <row r="1227" spans="1:44" ht="15.75" thickBot="1">
      <c r="A1227" s="57"/>
      <c r="B1227" s="114"/>
      <c r="AD1227" s="1"/>
      <c r="AE1227" s="116"/>
      <c r="AF1227" s="116"/>
      <c r="AG1227" s="116"/>
      <c r="AH1227" s="1"/>
      <c r="AI1227" s="1"/>
      <c r="AJ1227" s="1"/>
      <c r="AK1227" s="1"/>
      <c r="AL1227" s="1"/>
      <c r="AM1227" s="1"/>
      <c r="AN1227" s="1"/>
      <c r="AO1227" s="1"/>
      <c r="AP1227" s="1"/>
      <c r="AQ1227" s="1"/>
      <c r="AR1227" s="1"/>
    </row>
    <row r="1228" spans="1:44" ht="15.75" thickBot="1">
      <c r="A1228" s="57"/>
      <c r="B1228" s="114"/>
      <c r="AD1228" s="1"/>
      <c r="AE1228" s="116"/>
      <c r="AF1228" s="116"/>
      <c r="AG1228" s="116"/>
      <c r="AH1228" s="1"/>
      <c r="AI1228" s="1"/>
      <c r="AJ1228" s="1"/>
      <c r="AK1228" s="1"/>
      <c r="AL1228" s="1"/>
      <c r="AM1228" s="1"/>
      <c r="AN1228" s="1"/>
      <c r="AO1228" s="1"/>
      <c r="AP1228" s="1"/>
      <c r="AQ1228" s="1"/>
      <c r="AR1228" s="1"/>
    </row>
    <row r="1229" spans="1:44" ht="15.75" thickBot="1">
      <c r="A1229" s="57"/>
      <c r="B1229" s="114"/>
      <c r="AD1229" s="1"/>
      <c r="AE1229" s="116"/>
      <c r="AF1229" s="116"/>
      <c r="AG1229" s="116"/>
      <c r="AH1229" s="1"/>
      <c r="AI1229" s="1"/>
      <c r="AJ1229" s="1"/>
      <c r="AK1229" s="1"/>
      <c r="AL1229" s="1"/>
      <c r="AM1229" s="1"/>
      <c r="AN1229" s="1"/>
      <c r="AO1229" s="1"/>
      <c r="AP1229" s="1"/>
      <c r="AQ1229" s="1"/>
      <c r="AR1229" s="1"/>
    </row>
    <row r="1230" spans="1:44" ht="15.75" thickBot="1">
      <c r="A1230" s="57"/>
      <c r="B1230" s="114"/>
      <c r="AD1230" s="1"/>
      <c r="AE1230" s="116"/>
      <c r="AF1230" s="116"/>
      <c r="AG1230" s="116"/>
      <c r="AH1230" s="1"/>
      <c r="AI1230" s="1"/>
      <c r="AJ1230" s="1"/>
      <c r="AK1230" s="1"/>
      <c r="AL1230" s="1"/>
      <c r="AM1230" s="1"/>
      <c r="AN1230" s="1"/>
      <c r="AO1230" s="1"/>
      <c r="AP1230" s="1"/>
      <c r="AQ1230" s="1"/>
      <c r="AR1230" s="1"/>
    </row>
    <row r="1231" spans="1:44" ht="15.75" thickBot="1">
      <c r="A1231" s="57"/>
      <c r="B1231" s="114"/>
      <c r="AD1231" s="1"/>
      <c r="AE1231" s="116"/>
      <c r="AF1231" s="116"/>
      <c r="AG1231" s="116"/>
      <c r="AH1231" s="1"/>
      <c r="AI1231" s="1"/>
      <c r="AJ1231" s="1"/>
      <c r="AK1231" s="1"/>
      <c r="AL1231" s="1"/>
      <c r="AM1231" s="1"/>
      <c r="AN1231" s="1"/>
      <c r="AO1231" s="1"/>
      <c r="AP1231" s="1"/>
      <c r="AQ1231" s="1"/>
      <c r="AR1231" s="1"/>
    </row>
    <row r="1232" spans="1:44" ht="15.75" thickBot="1">
      <c r="A1232" s="57"/>
      <c r="B1232" s="114"/>
      <c r="AD1232" s="1"/>
      <c r="AE1232" s="116"/>
      <c r="AF1232" s="116"/>
      <c r="AG1232" s="116"/>
      <c r="AH1232" s="1"/>
      <c r="AI1232" s="1"/>
      <c r="AJ1232" s="1"/>
      <c r="AK1232" s="1"/>
      <c r="AL1232" s="1"/>
      <c r="AM1232" s="1"/>
      <c r="AN1232" s="1"/>
      <c r="AO1232" s="1"/>
      <c r="AP1232" s="1"/>
      <c r="AQ1232" s="1"/>
      <c r="AR1232" s="1"/>
    </row>
    <row r="1233" spans="1:44" ht="15.75" thickBot="1">
      <c r="A1233" s="57"/>
      <c r="B1233" s="114"/>
      <c r="AD1233" s="1"/>
      <c r="AE1233" s="116"/>
      <c r="AF1233" s="116"/>
      <c r="AG1233" s="116"/>
      <c r="AH1233" s="1"/>
      <c r="AI1233" s="1"/>
      <c r="AJ1233" s="1"/>
      <c r="AK1233" s="1"/>
      <c r="AL1233" s="1"/>
      <c r="AM1233" s="1"/>
      <c r="AN1233" s="1"/>
      <c r="AO1233" s="1"/>
      <c r="AP1233" s="1"/>
      <c r="AQ1233" s="1"/>
      <c r="AR1233" s="1"/>
    </row>
    <row r="1234" spans="1:44" ht="15.75" thickBot="1">
      <c r="A1234" s="57"/>
      <c r="B1234" s="114"/>
      <c r="AD1234" s="1"/>
      <c r="AE1234" s="116"/>
      <c r="AF1234" s="116"/>
      <c r="AG1234" s="116"/>
      <c r="AH1234" s="1"/>
      <c r="AI1234" s="1"/>
      <c r="AJ1234" s="1"/>
      <c r="AK1234" s="1"/>
      <c r="AL1234" s="1"/>
      <c r="AM1234" s="1"/>
      <c r="AN1234" s="1"/>
      <c r="AO1234" s="1"/>
      <c r="AP1234" s="1"/>
      <c r="AQ1234" s="1"/>
      <c r="AR1234" s="1"/>
    </row>
    <row r="1235" spans="1:44" ht="15.75" thickBot="1">
      <c r="A1235" s="57"/>
      <c r="B1235" s="114"/>
      <c r="AD1235" s="1"/>
      <c r="AE1235" s="116"/>
      <c r="AF1235" s="116"/>
      <c r="AG1235" s="116"/>
      <c r="AH1235" s="1"/>
      <c r="AI1235" s="1"/>
      <c r="AJ1235" s="1"/>
      <c r="AK1235" s="1"/>
      <c r="AL1235" s="1"/>
      <c r="AM1235" s="1"/>
      <c r="AN1235" s="1"/>
      <c r="AO1235" s="1"/>
      <c r="AP1235" s="1"/>
      <c r="AQ1235" s="1"/>
      <c r="AR1235" s="1"/>
    </row>
    <row r="1236" spans="1:44" ht="15.75" thickBot="1">
      <c r="A1236" s="57"/>
      <c r="B1236" s="114"/>
      <c r="AD1236" s="1"/>
      <c r="AE1236" s="116"/>
      <c r="AF1236" s="116"/>
      <c r="AG1236" s="116"/>
      <c r="AH1236" s="1"/>
      <c r="AI1236" s="1"/>
      <c r="AJ1236" s="1"/>
      <c r="AK1236" s="1"/>
      <c r="AL1236" s="1"/>
      <c r="AM1236" s="1"/>
      <c r="AN1236" s="1"/>
      <c r="AO1236" s="1"/>
      <c r="AP1236" s="1"/>
      <c r="AQ1236" s="1"/>
      <c r="AR1236" s="1"/>
    </row>
    <row r="1237" spans="1:44" ht="15.75" thickBot="1">
      <c r="A1237" s="57"/>
      <c r="B1237" s="114"/>
      <c r="AD1237" s="1"/>
      <c r="AE1237" s="116"/>
      <c r="AF1237" s="116"/>
      <c r="AG1237" s="116"/>
      <c r="AH1237" s="1"/>
      <c r="AI1237" s="1"/>
      <c r="AJ1237" s="1"/>
      <c r="AK1237" s="1"/>
      <c r="AL1237" s="1"/>
      <c r="AM1237" s="1"/>
      <c r="AN1237" s="1"/>
      <c r="AO1237" s="1"/>
      <c r="AP1237" s="1"/>
      <c r="AQ1237" s="1"/>
      <c r="AR1237" s="1"/>
    </row>
    <row r="1238" spans="1:44" ht="15.75" thickBot="1">
      <c r="A1238" s="57"/>
      <c r="B1238" s="114"/>
      <c r="AD1238" s="1"/>
      <c r="AE1238" s="116"/>
      <c r="AF1238" s="116"/>
      <c r="AG1238" s="116"/>
      <c r="AH1238" s="1"/>
      <c r="AI1238" s="1"/>
      <c r="AJ1238" s="1"/>
      <c r="AK1238" s="1"/>
      <c r="AL1238" s="1"/>
      <c r="AM1238" s="1"/>
      <c r="AN1238" s="1"/>
      <c r="AO1238" s="1"/>
      <c r="AP1238" s="1"/>
      <c r="AQ1238" s="1"/>
      <c r="AR1238" s="1"/>
    </row>
    <row r="1239" spans="1:44" ht="15.75" thickBot="1">
      <c r="A1239" s="57"/>
      <c r="B1239" s="114"/>
      <c r="AD1239" s="1"/>
      <c r="AE1239" s="116"/>
      <c r="AF1239" s="116"/>
      <c r="AG1239" s="116"/>
      <c r="AH1239" s="1"/>
      <c r="AI1239" s="1"/>
      <c r="AJ1239" s="1"/>
      <c r="AK1239" s="1"/>
      <c r="AL1239" s="1"/>
      <c r="AM1239" s="1"/>
      <c r="AN1239" s="1"/>
      <c r="AO1239" s="1"/>
      <c r="AP1239" s="1"/>
      <c r="AQ1239" s="1"/>
      <c r="AR1239" s="1"/>
    </row>
    <row r="1240" spans="1:44" ht="15.75" thickBot="1">
      <c r="A1240" s="57"/>
      <c r="B1240" s="114"/>
      <c r="AD1240" s="1"/>
      <c r="AE1240" s="116"/>
      <c r="AF1240" s="116"/>
      <c r="AG1240" s="116"/>
      <c r="AH1240" s="1"/>
      <c r="AI1240" s="1"/>
      <c r="AJ1240" s="1"/>
      <c r="AK1240" s="1"/>
      <c r="AL1240" s="1"/>
      <c r="AM1240" s="1"/>
      <c r="AN1240" s="1"/>
      <c r="AO1240" s="1"/>
      <c r="AP1240" s="1"/>
      <c r="AQ1240" s="1"/>
      <c r="AR1240" s="1"/>
    </row>
    <row r="1241" spans="1:44" ht="15.75" thickBot="1">
      <c r="A1241" s="57"/>
      <c r="B1241" s="114"/>
      <c r="AD1241" s="1"/>
      <c r="AE1241" s="116"/>
      <c r="AF1241" s="116"/>
      <c r="AG1241" s="116"/>
      <c r="AH1241" s="1"/>
      <c r="AI1241" s="1"/>
      <c r="AJ1241" s="1"/>
      <c r="AK1241" s="1"/>
      <c r="AL1241" s="1"/>
      <c r="AM1241" s="1"/>
      <c r="AN1241" s="1"/>
      <c r="AO1241" s="1"/>
      <c r="AP1241" s="1"/>
      <c r="AQ1241" s="1"/>
      <c r="AR1241" s="1"/>
    </row>
    <row r="1242" spans="1:44" ht="15.75" thickBot="1">
      <c r="A1242" s="57"/>
      <c r="B1242" s="114"/>
      <c r="AD1242" s="1"/>
      <c r="AE1242" s="116"/>
      <c r="AF1242" s="116"/>
      <c r="AG1242" s="116"/>
      <c r="AH1242" s="1"/>
      <c r="AI1242" s="1"/>
      <c r="AJ1242" s="1"/>
      <c r="AK1242" s="1"/>
      <c r="AL1242" s="1"/>
      <c r="AM1242" s="1"/>
      <c r="AN1242" s="1"/>
      <c r="AO1242" s="1"/>
      <c r="AP1242" s="1"/>
      <c r="AQ1242" s="1"/>
      <c r="AR1242" s="1"/>
    </row>
    <row r="1243" spans="1:44" ht="15.75" thickBot="1">
      <c r="A1243" s="57"/>
      <c r="B1243" s="114"/>
      <c r="AD1243" s="1"/>
      <c r="AE1243" s="116"/>
      <c r="AF1243" s="116"/>
      <c r="AG1243" s="116"/>
      <c r="AH1243" s="1"/>
      <c r="AI1243" s="1"/>
      <c r="AJ1243" s="1"/>
      <c r="AK1243" s="1"/>
      <c r="AL1243" s="1"/>
      <c r="AM1243" s="1"/>
      <c r="AN1243" s="1"/>
      <c r="AO1243" s="1"/>
      <c r="AP1243" s="1"/>
      <c r="AQ1243" s="1"/>
      <c r="AR1243" s="1"/>
    </row>
    <row r="1244" spans="1:44" ht="15.75" thickBot="1">
      <c r="A1244" s="57"/>
      <c r="B1244" s="114"/>
      <c r="AD1244" s="1"/>
      <c r="AE1244" s="116"/>
      <c r="AF1244" s="116"/>
      <c r="AG1244" s="116"/>
      <c r="AH1244" s="1"/>
      <c r="AI1244" s="1"/>
      <c r="AJ1244" s="1"/>
      <c r="AK1244" s="1"/>
      <c r="AL1244" s="1"/>
      <c r="AM1244" s="1"/>
      <c r="AN1244" s="1"/>
      <c r="AO1244" s="1"/>
      <c r="AP1244" s="1"/>
      <c r="AQ1244" s="1"/>
      <c r="AR1244" s="1"/>
    </row>
    <row r="1245" spans="1:44" ht="15.75" thickBot="1">
      <c r="A1245" s="57"/>
      <c r="B1245" s="114"/>
      <c r="AD1245" s="1"/>
      <c r="AE1245" s="116"/>
      <c r="AF1245" s="116"/>
      <c r="AG1245" s="116"/>
      <c r="AH1245" s="1"/>
      <c r="AI1245" s="1"/>
      <c r="AJ1245" s="1"/>
      <c r="AK1245" s="1"/>
      <c r="AL1245" s="1"/>
      <c r="AM1245" s="1"/>
      <c r="AN1245" s="1"/>
      <c r="AO1245" s="1"/>
      <c r="AP1245" s="1"/>
      <c r="AQ1245" s="1"/>
      <c r="AR1245" s="1"/>
    </row>
    <row r="1246" spans="1:44" ht="15.75" thickBot="1">
      <c r="A1246" s="57"/>
      <c r="B1246" s="114"/>
      <c r="AD1246" s="1"/>
      <c r="AE1246" s="116"/>
      <c r="AF1246" s="116"/>
      <c r="AG1246" s="116"/>
      <c r="AH1246" s="1"/>
      <c r="AI1246" s="1"/>
      <c r="AJ1246" s="1"/>
      <c r="AK1246" s="1"/>
      <c r="AL1246" s="1"/>
      <c r="AM1246" s="1"/>
      <c r="AN1246" s="1"/>
      <c r="AO1246" s="1"/>
      <c r="AP1246" s="1"/>
      <c r="AQ1246" s="1"/>
      <c r="AR1246" s="1"/>
    </row>
    <row r="1247" spans="1:44" ht="15.75" thickBot="1">
      <c r="A1247" s="57"/>
      <c r="B1247" s="114"/>
      <c r="AD1247" s="1"/>
      <c r="AE1247" s="116"/>
      <c r="AF1247" s="116"/>
      <c r="AG1247" s="116"/>
      <c r="AH1247" s="1"/>
      <c r="AI1247" s="1"/>
      <c r="AJ1247" s="1"/>
      <c r="AK1247" s="1"/>
      <c r="AL1247" s="1"/>
      <c r="AM1247" s="1"/>
      <c r="AN1247" s="1"/>
      <c r="AO1247" s="1"/>
      <c r="AP1247" s="1"/>
      <c r="AQ1247" s="1"/>
      <c r="AR1247" s="1"/>
    </row>
    <row r="1248" spans="1:44" ht="15.75" thickBot="1">
      <c r="A1248" s="57"/>
      <c r="B1248" s="114"/>
      <c r="AD1248" s="1"/>
      <c r="AE1248" s="116"/>
      <c r="AF1248" s="116"/>
      <c r="AG1248" s="116"/>
      <c r="AH1248" s="1"/>
      <c r="AI1248" s="1"/>
      <c r="AJ1248" s="1"/>
      <c r="AK1248" s="1"/>
      <c r="AL1248" s="1"/>
      <c r="AM1248" s="1"/>
      <c r="AN1248" s="1"/>
      <c r="AO1248" s="1"/>
      <c r="AP1248" s="1"/>
      <c r="AQ1248" s="1"/>
      <c r="AR1248" s="1"/>
    </row>
    <row r="1249" spans="1:44" ht="15.75" thickBot="1">
      <c r="A1249" s="57"/>
      <c r="B1249" s="114"/>
      <c r="AD1249" s="1"/>
      <c r="AE1249" s="116"/>
      <c r="AF1249" s="116"/>
      <c r="AG1249" s="116"/>
      <c r="AH1249" s="1"/>
      <c r="AI1249" s="1"/>
      <c r="AJ1249" s="1"/>
      <c r="AK1249" s="1"/>
      <c r="AL1249" s="1"/>
      <c r="AM1249" s="1"/>
      <c r="AN1249" s="1"/>
      <c r="AO1249" s="1"/>
      <c r="AP1249" s="1"/>
      <c r="AQ1249" s="1"/>
      <c r="AR1249" s="1"/>
    </row>
    <row r="1250" spans="1:44" ht="15.75" thickBot="1">
      <c r="A1250" s="57"/>
      <c r="B1250" s="114"/>
      <c r="AD1250" s="1"/>
      <c r="AE1250" s="116"/>
      <c r="AF1250" s="116"/>
      <c r="AG1250" s="116"/>
      <c r="AH1250" s="1"/>
      <c r="AI1250" s="1"/>
      <c r="AJ1250" s="1"/>
      <c r="AK1250" s="1"/>
      <c r="AL1250" s="1"/>
      <c r="AM1250" s="1"/>
      <c r="AN1250" s="1"/>
      <c r="AO1250" s="1"/>
      <c r="AP1250" s="1"/>
      <c r="AQ1250" s="1"/>
      <c r="AR1250" s="1"/>
    </row>
    <row r="1251" spans="1:44" ht="15.75" thickBot="1">
      <c r="A1251" s="57"/>
      <c r="B1251" s="114"/>
      <c r="AD1251" s="1"/>
      <c r="AE1251" s="116"/>
      <c r="AF1251" s="116"/>
      <c r="AG1251" s="116"/>
      <c r="AH1251" s="1"/>
      <c r="AI1251" s="1"/>
      <c r="AJ1251" s="1"/>
      <c r="AK1251" s="1"/>
      <c r="AL1251" s="1"/>
      <c r="AM1251" s="1"/>
      <c r="AN1251" s="1"/>
      <c r="AO1251" s="1"/>
      <c r="AP1251" s="1"/>
      <c r="AQ1251" s="1"/>
      <c r="AR1251" s="1"/>
    </row>
    <row r="1252" spans="1:44" ht="15.75" thickBot="1">
      <c r="A1252" s="57"/>
      <c r="B1252" s="114"/>
      <c r="AD1252" s="1"/>
      <c r="AE1252" s="116"/>
      <c r="AF1252" s="116"/>
      <c r="AG1252" s="116"/>
      <c r="AH1252" s="1"/>
      <c r="AI1252" s="1"/>
      <c r="AJ1252" s="1"/>
      <c r="AK1252" s="1"/>
      <c r="AL1252" s="1"/>
      <c r="AM1252" s="1"/>
      <c r="AN1252" s="1"/>
      <c r="AO1252" s="1"/>
      <c r="AP1252" s="1"/>
      <c r="AQ1252" s="1"/>
      <c r="AR1252" s="1"/>
    </row>
    <row r="1253" spans="1:44" ht="15.75" thickBot="1">
      <c r="A1253" s="57"/>
      <c r="B1253" s="114"/>
      <c r="AD1253" s="1"/>
      <c r="AE1253" s="116"/>
      <c r="AF1253" s="116"/>
      <c r="AG1253" s="116"/>
      <c r="AH1253" s="1"/>
      <c r="AI1253" s="1"/>
      <c r="AJ1253" s="1"/>
      <c r="AK1253" s="1"/>
      <c r="AL1253" s="1"/>
      <c r="AM1253" s="1"/>
      <c r="AN1253" s="1"/>
      <c r="AO1253" s="1"/>
      <c r="AP1253" s="1"/>
      <c r="AQ1253" s="1"/>
      <c r="AR1253" s="1"/>
    </row>
    <row r="1254" spans="1:44" ht="15.75" thickBot="1">
      <c r="A1254" s="57"/>
      <c r="B1254" s="114"/>
      <c r="AD1254" s="1"/>
      <c r="AE1254" s="116"/>
      <c r="AF1254" s="116"/>
      <c r="AG1254" s="116"/>
      <c r="AH1254" s="1"/>
      <c r="AI1254" s="1"/>
      <c r="AJ1254" s="1"/>
      <c r="AK1254" s="1"/>
      <c r="AL1254" s="1"/>
      <c r="AM1254" s="1"/>
      <c r="AN1254" s="1"/>
      <c r="AO1254" s="1"/>
      <c r="AP1254" s="1"/>
      <c r="AQ1254" s="1"/>
      <c r="AR1254" s="1"/>
    </row>
    <row r="1255" spans="1:44" ht="15.75" thickBot="1">
      <c r="A1255" s="57"/>
      <c r="B1255" s="114"/>
      <c r="AD1255" s="1"/>
      <c r="AE1255" s="116"/>
      <c r="AF1255" s="116"/>
      <c r="AG1255" s="116"/>
      <c r="AH1255" s="1"/>
      <c r="AI1255" s="1"/>
      <c r="AJ1255" s="1"/>
      <c r="AK1255" s="1"/>
      <c r="AL1255" s="1"/>
      <c r="AM1255" s="1"/>
      <c r="AN1255" s="1"/>
      <c r="AO1255" s="1"/>
      <c r="AP1255" s="1"/>
      <c r="AQ1255" s="1"/>
      <c r="AR1255" s="1"/>
    </row>
    <row r="1256" spans="1:44" ht="15.75" thickBot="1">
      <c r="A1256" s="57"/>
      <c r="B1256" s="114"/>
      <c r="AD1256" s="1"/>
      <c r="AE1256" s="116"/>
      <c r="AF1256" s="116"/>
      <c r="AG1256" s="116"/>
      <c r="AH1256" s="1"/>
      <c r="AI1256" s="1"/>
      <c r="AJ1256" s="1"/>
      <c r="AK1256" s="1"/>
      <c r="AL1256" s="1"/>
      <c r="AM1256" s="1"/>
      <c r="AN1256" s="1"/>
      <c r="AO1256" s="1"/>
      <c r="AP1256" s="1"/>
      <c r="AQ1256" s="1"/>
      <c r="AR1256" s="1"/>
    </row>
    <row r="1257" spans="1:44" ht="15.75" thickBot="1">
      <c r="A1257" s="57"/>
      <c r="B1257" s="114"/>
      <c r="AD1257" s="1"/>
      <c r="AE1257" s="116"/>
      <c r="AF1257" s="116"/>
      <c r="AG1257" s="116"/>
      <c r="AH1257" s="1"/>
      <c r="AI1257" s="1"/>
      <c r="AJ1257" s="1"/>
      <c r="AK1257" s="1"/>
      <c r="AL1257" s="1"/>
      <c r="AM1257" s="1"/>
      <c r="AN1257" s="1"/>
      <c r="AO1257" s="1"/>
      <c r="AP1257" s="1"/>
      <c r="AQ1257" s="1"/>
      <c r="AR1257" s="1"/>
    </row>
    <row r="1258" spans="1:44" ht="15.75" thickBot="1">
      <c r="A1258" s="57"/>
      <c r="B1258" s="114"/>
      <c r="AD1258" s="1"/>
      <c r="AE1258" s="116"/>
      <c r="AF1258" s="116"/>
      <c r="AG1258" s="116"/>
      <c r="AH1258" s="1"/>
      <c r="AI1258" s="1"/>
      <c r="AJ1258" s="1"/>
      <c r="AK1258" s="1"/>
      <c r="AL1258" s="1"/>
      <c r="AM1258" s="1"/>
      <c r="AN1258" s="1"/>
      <c r="AO1258" s="1"/>
      <c r="AP1258" s="1"/>
      <c r="AQ1258" s="1"/>
      <c r="AR1258" s="1"/>
    </row>
    <row r="1259" spans="1:44" ht="15.75" thickBot="1">
      <c r="A1259" s="57"/>
      <c r="B1259" s="114"/>
      <c r="AD1259" s="1"/>
      <c r="AE1259" s="116"/>
      <c r="AF1259" s="116"/>
      <c r="AG1259" s="116"/>
      <c r="AH1259" s="1"/>
      <c r="AI1259" s="1"/>
      <c r="AJ1259" s="1"/>
      <c r="AK1259" s="1"/>
      <c r="AL1259" s="1"/>
      <c r="AM1259" s="1"/>
      <c r="AN1259" s="1"/>
      <c r="AO1259" s="1"/>
      <c r="AP1259" s="1"/>
      <c r="AQ1259" s="1"/>
      <c r="AR1259" s="1"/>
    </row>
    <row r="1260" spans="1:44" ht="15.75" thickBot="1">
      <c r="A1260" s="57"/>
      <c r="B1260" s="114"/>
      <c r="AD1260" s="1"/>
      <c r="AE1260" s="116"/>
      <c r="AF1260" s="116"/>
      <c r="AG1260" s="116"/>
      <c r="AH1260" s="1"/>
      <c r="AI1260" s="1"/>
      <c r="AJ1260" s="1"/>
      <c r="AK1260" s="1"/>
      <c r="AL1260" s="1"/>
      <c r="AM1260" s="1"/>
      <c r="AN1260" s="1"/>
      <c r="AO1260" s="1"/>
      <c r="AP1260" s="1"/>
      <c r="AQ1260" s="1"/>
      <c r="AR1260" s="1"/>
    </row>
    <row r="1261" spans="1:44" ht="15.75" thickBot="1">
      <c r="A1261" s="57"/>
      <c r="B1261" s="114"/>
      <c r="AD1261" s="1"/>
      <c r="AE1261" s="116"/>
      <c r="AF1261" s="116"/>
      <c r="AG1261" s="116"/>
      <c r="AH1261" s="1"/>
      <c r="AI1261" s="1"/>
      <c r="AJ1261" s="1"/>
      <c r="AK1261" s="1"/>
      <c r="AL1261" s="1"/>
      <c r="AM1261" s="1"/>
      <c r="AN1261" s="1"/>
      <c r="AO1261" s="1"/>
      <c r="AP1261" s="1"/>
      <c r="AQ1261" s="1"/>
      <c r="AR1261" s="1"/>
    </row>
    <row r="1262" spans="1:44" ht="15.75" thickBot="1">
      <c r="A1262" s="57"/>
      <c r="B1262" s="114"/>
      <c r="AD1262" s="1"/>
      <c r="AE1262" s="116"/>
      <c r="AF1262" s="116"/>
      <c r="AG1262" s="116"/>
      <c r="AH1262" s="1"/>
      <c r="AI1262" s="1"/>
      <c r="AJ1262" s="1"/>
      <c r="AK1262" s="1"/>
      <c r="AL1262" s="1"/>
      <c r="AM1262" s="1"/>
      <c r="AN1262" s="1"/>
      <c r="AO1262" s="1"/>
      <c r="AP1262" s="1"/>
      <c r="AQ1262" s="1"/>
      <c r="AR1262" s="1"/>
    </row>
    <row r="1263" spans="1:44" ht="15.75" thickBot="1">
      <c r="A1263" s="57"/>
      <c r="B1263" s="114"/>
      <c r="AD1263" s="1"/>
      <c r="AE1263" s="116"/>
      <c r="AF1263" s="116"/>
      <c r="AG1263" s="116"/>
      <c r="AH1263" s="1"/>
      <c r="AI1263" s="1"/>
      <c r="AJ1263" s="1"/>
      <c r="AK1263" s="1"/>
      <c r="AL1263" s="1"/>
      <c r="AM1263" s="1"/>
      <c r="AN1263" s="1"/>
      <c r="AO1263" s="1"/>
      <c r="AP1263" s="1"/>
      <c r="AQ1263" s="1"/>
      <c r="AR1263" s="1"/>
    </row>
    <row r="1264" spans="1:44" ht="15.75" thickBot="1">
      <c r="A1264" s="57"/>
      <c r="B1264" s="114"/>
      <c r="AD1264" s="1"/>
      <c r="AE1264" s="116"/>
      <c r="AF1264" s="116"/>
      <c r="AG1264" s="116"/>
      <c r="AH1264" s="1"/>
      <c r="AI1264" s="1"/>
      <c r="AJ1264" s="1"/>
      <c r="AK1264" s="1"/>
      <c r="AL1264" s="1"/>
      <c r="AM1264" s="1"/>
      <c r="AN1264" s="1"/>
      <c r="AO1264" s="1"/>
      <c r="AP1264" s="1"/>
      <c r="AQ1264" s="1"/>
      <c r="AR1264" s="1"/>
    </row>
    <row r="1265" spans="1:44" ht="15.75" thickBot="1">
      <c r="A1265" s="57"/>
      <c r="B1265" s="114"/>
      <c r="AD1265" s="1"/>
      <c r="AE1265" s="116"/>
      <c r="AF1265" s="116"/>
      <c r="AG1265" s="116"/>
      <c r="AH1265" s="1"/>
      <c r="AI1265" s="1"/>
      <c r="AJ1265" s="1"/>
      <c r="AK1265" s="1"/>
      <c r="AL1265" s="1"/>
      <c r="AM1265" s="1"/>
      <c r="AN1265" s="1"/>
      <c r="AO1265" s="1"/>
      <c r="AP1265" s="1"/>
      <c r="AQ1265" s="1"/>
      <c r="AR1265" s="1"/>
    </row>
    <row r="1266" spans="1:44" ht="15.75" thickBot="1">
      <c r="A1266" s="57"/>
      <c r="B1266" s="114"/>
      <c r="AD1266" s="1"/>
      <c r="AE1266" s="116"/>
      <c r="AF1266" s="116"/>
      <c r="AG1266" s="116"/>
      <c r="AH1266" s="1"/>
      <c r="AI1266" s="1"/>
      <c r="AJ1266" s="1"/>
      <c r="AK1266" s="1"/>
      <c r="AL1266" s="1"/>
      <c r="AM1266" s="1"/>
      <c r="AN1266" s="1"/>
      <c r="AO1266" s="1"/>
      <c r="AP1266" s="1"/>
      <c r="AQ1266" s="1"/>
      <c r="AR1266" s="1"/>
    </row>
    <row r="1267" spans="1:44" ht="15.75" thickBot="1">
      <c r="A1267" s="57"/>
      <c r="B1267" s="114"/>
      <c r="AD1267" s="1"/>
      <c r="AE1267" s="116"/>
      <c r="AF1267" s="116"/>
      <c r="AG1267" s="116"/>
      <c r="AH1267" s="1"/>
      <c r="AI1267" s="1"/>
      <c r="AJ1267" s="1"/>
      <c r="AK1267" s="1"/>
      <c r="AL1267" s="1"/>
      <c r="AM1267" s="1"/>
      <c r="AN1267" s="1"/>
      <c r="AO1267" s="1"/>
      <c r="AP1267" s="1"/>
      <c r="AQ1267" s="1"/>
      <c r="AR1267" s="1"/>
    </row>
    <row r="1268" spans="1:44" ht="15.75" thickBot="1">
      <c r="A1268" s="57"/>
      <c r="B1268" s="114"/>
      <c r="AD1268" s="1"/>
      <c r="AE1268" s="116"/>
      <c r="AF1268" s="116"/>
      <c r="AG1268" s="116"/>
      <c r="AH1268" s="1"/>
      <c r="AI1268" s="1"/>
      <c r="AJ1268" s="1"/>
      <c r="AK1268" s="1"/>
      <c r="AL1268" s="1"/>
      <c r="AM1268" s="1"/>
      <c r="AN1268" s="1"/>
      <c r="AO1268" s="1"/>
      <c r="AP1268" s="1"/>
      <c r="AQ1268" s="1"/>
      <c r="AR1268" s="1"/>
    </row>
    <row r="1269" spans="1:44" ht="15.75" thickBot="1">
      <c r="A1269" s="57"/>
      <c r="B1269" s="114"/>
      <c r="AD1269" s="1"/>
      <c r="AE1269" s="116"/>
      <c r="AF1269" s="116"/>
      <c r="AG1269" s="116"/>
      <c r="AH1269" s="1"/>
      <c r="AI1269" s="1"/>
      <c r="AJ1269" s="1"/>
      <c r="AK1269" s="1"/>
      <c r="AL1269" s="1"/>
      <c r="AM1269" s="1"/>
      <c r="AN1269" s="1"/>
      <c r="AO1269" s="1"/>
      <c r="AP1269" s="1"/>
      <c r="AQ1269" s="1"/>
      <c r="AR1269" s="1"/>
    </row>
    <row r="1270" spans="1:44" ht="15.75" thickBot="1">
      <c r="A1270" s="57"/>
      <c r="B1270" s="114"/>
      <c r="AD1270" s="1"/>
      <c r="AE1270" s="116"/>
      <c r="AF1270" s="116"/>
      <c r="AG1270" s="116"/>
      <c r="AH1270" s="1"/>
      <c r="AI1270" s="1"/>
      <c r="AJ1270" s="1"/>
      <c r="AK1270" s="1"/>
      <c r="AL1270" s="1"/>
      <c r="AM1270" s="1"/>
      <c r="AN1270" s="1"/>
      <c r="AO1270" s="1"/>
      <c r="AP1270" s="1"/>
      <c r="AQ1270" s="1"/>
      <c r="AR1270" s="1"/>
    </row>
    <row r="1271" spans="1:44" ht="15.75" thickBot="1">
      <c r="A1271" s="57"/>
      <c r="B1271" s="114"/>
      <c r="AD1271" s="1"/>
      <c r="AE1271" s="116"/>
      <c r="AF1271" s="116"/>
      <c r="AG1271" s="116"/>
      <c r="AH1271" s="1"/>
      <c r="AI1271" s="1"/>
      <c r="AJ1271" s="1"/>
      <c r="AK1271" s="1"/>
      <c r="AL1271" s="1"/>
      <c r="AM1271" s="1"/>
      <c r="AN1271" s="1"/>
      <c r="AO1271" s="1"/>
      <c r="AP1271" s="1"/>
      <c r="AQ1271" s="1"/>
      <c r="AR1271" s="1"/>
    </row>
    <row r="1272" spans="1:44" ht="15.75" thickBot="1">
      <c r="A1272" s="57"/>
      <c r="B1272" s="114"/>
      <c r="AD1272" s="1"/>
      <c r="AE1272" s="116"/>
      <c r="AF1272" s="116"/>
      <c r="AG1272" s="116"/>
      <c r="AH1272" s="1"/>
      <c r="AI1272" s="1"/>
      <c r="AJ1272" s="1"/>
      <c r="AK1272" s="1"/>
      <c r="AL1272" s="1"/>
      <c r="AM1272" s="1"/>
      <c r="AN1272" s="1"/>
      <c r="AO1272" s="1"/>
      <c r="AP1272" s="1"/>
      <c r="AQ1272" s="1"/>
      <c r="AR1272" s="1"/>
    </row>
    <row r="1273" spans="1:44" ht="15.75" thickBot="1">
      <c r="A1273" s="57"/>
      <c r="B1273" s="114"/>
      <c r="AD1273" s="1"/>
      <c r="AE1273" s="116"/>
      <c r="AF1273" s="116"/>
      <c r="AG1273" s="116"/>
      <c r="AH1273" s="1"/>
      <c r="AI1273" s="1"/>
      <c r="AJ1273" s="1"/>
      <c r="AK1273" s="1"/>
      <c r="AL1273" s="1"/>
      <c r="AM1273" s="1"/>
      <c r="AN1273" s="1"/>
      <c r="AO1273" s="1"/>
      <c r="AP1273" s="1"/>
      <c r="AQ1273" s="1"/>
      <c r="AR1273" s="1"/>
    </row>
    <row r="1274" spans="1:44" ht="15.75" thickBot="1">
      <c r="A1274" s="57"/>
      <c r="B1274" s="114"/>
      <c r="AD1274" s="1"/>
      <c r="AE1274" s="116"/>
      <c r="AF1274" s="116"/>
      <c r="AG1274" s="116"/>
      <c r="AH1274" s="1"/>
      <c r="AI1274" s="1"/>
      <c r="AJ1274" s="1"/>
      <c r="AK1274" s="1"/>
      <c r="AL1274" s="1"/>
      <c r="AM1274" s="1"/>
      <c r="AN1274" s="1"/>
      <c r="AO1274" s="1"/>
      <c r="AP1274" s="1"/>
      <c r="AQ1274" s="1"/>
      <c r="AR1274" s="1"/>
    </row>
    <row r="1275" spans="1:44" ht="15.75" thickBot="1">
      <c r="A1275" s="57"/>
      <c r="B1275" s="114"/>
      <c r="AD1275" s="1"/>
      <c r="AE1275" s="116"/>
      <c r="AF1275" s="116"/>
      <c r="AG1275" s="116"/>
      <c r="AH1275" s="1"/>
      <c r="AI1275" s="1"/>
      <c r="AJ1275" s="1"/>
      <c r="AK1275" s="1"/>
      <c r="AL1275" s="1"/>
      <c r="AM1275" s="1"/>
      <c r="AN1275" s="1"/>
      <c r="AO1275" s="1"/>
      <c r="AP1275" s="1"/>
      <c r="AQ1275" s="1"/>
      <c r="AR1275" s="1"/>
    </row>
    <row r="1276" spans="1:44" ht="15.75" thickBot="1">
      <c r="A1276" s="57"/>
      <c r="B1276" s="114"/>
      <c r="AD1276" s="1"/>
      <c r="AE1276" s="116"/>
      <c r="AF1276" s="116"/>
      <c r="AG1276" s="116"/>
      <c r="AH1276" s="1"/>
      <c r="AI1276" s="1"/>
      <c r="AJ1276" s="1"/>
      <c r="AK1276" s="1"/>
      <c r="AL1276" s="1"/>
      <c r="AM1276" s="1"/>
      <c r="AN1276" s="1"/>
      <c r="AO1276" s="1"/>
      <c r="AP1276" s="1"/>
      <c r="AQ1276" s="1"/>
      <c r="AR1276" s="1"/>
    </row>
    <row r="1277" spans="1:44" ht="15.75" thickBot="1">
      <c r="A1277" s="57"/>
      <c r="B1277" s="114"/>
      <c r="AD1277" s="1"/>
      <c r="AE1277" s="116"/>
      <c r="AF1277" s="116"/>
      <c r="AG1277" s="116"/>
      <c r="AH1277" s="1"/>
      <c r="AI1277" s="1"/>
      <c r="AJ1277" s="1"/>
      <c r="AK1277" s="1"/>
      <c r="AL1277" s="1"/>
      <c r="AM1277" s="1"/>
      <c r="AN1277" s="1"/>
      <c r="AO1277" s="1"/>
      <c r="AP1277" s="1"/>
      <c r="AQ1277" s="1"/>
      <c r="AR1277" s="1"/>
    </row>
    <row r="1278" spans="1:44" ht="15.75" thickBot="1">
      <c r="A1278" s="57"/>
      <c r="B1278" s="114"/>
      <c r="AD1278" s="1"/>
      <c r="AE1278" s="116"/>
      <c r="AF1278" s="116"/>
      <c r="AG1278" s="116"/>
      <c r="AH1278" s="1"/>
      <c r="AI1278" s="1"/>
      <c r="AJ1278" s="1"/>
      <c r="AK1278" s="1"/>
      <c r="AL1278" s="1"/>
      <c r="AM1278" s="1"/>
      <c r="AN1278" s="1"/>
      <c r="AO1278" s="1"/>
      <c r="AP1278" s="1"/>
      <c r="AQ1278" s="1"/>
      <c r="AR1278" s="1"/>
    </row>
    <row r="1279" spans="1:44" ht="15.75" thickBot="1">
      <c r="A1279" s="57"/>
      <c r="B1279" s="114"/>
      <c r="AD1279" s="1"/>
      <c r="AE1279" s="116"/>
      <c r="AF1279" s="116"/>
      <c r="AG1279" s="116"/>
      <c r="AH1279" s="1"/>
      <c r="AI1279" s="1"/>
      <c r="AJ1279" s="1"/>
      <c r="AK1279" s="1"/>
      <c r="AL1279" s="1"/>
      <c r="AM1279" s="1"/>
      <c r="AN1279" s="1"/>
      <c r="AO1279" s="1"/>
      <c r="AP1279" s="1"/>
      <c r="AQ1279" s="1"/>
      <c r="AR1279" s="1"/>
    </row>
    <row r="1280" spans="1:44" ht="15.75" thickBot="1">
      <c r="A1280" s="57"/>
      <c r="B1280" s="114"/>
      <c r="AD1280" s="1"/>
      <c r="AE1280" s="116"/>
      <c r="AF1280" s="116"/>
      <c r="AG1280" s="116"/>
      <c r="AH1280" s="1"/>
      <c r="AI1280" s="1"/>
      <c r="AJ1280" s="1"/>
      <c r="AK1280" s="1"/>
      <c r="AL1280" s="1"/>
      <c r="AM1280" s="1"/>
      <c r="AN1280" s="1"/>
      <c r="AO1280" s="1"/>
      <c r="AP1280" s="1"/>
      <c r="AQ1280" s="1"/>
      <c r="AR1280" s="1"/>
    </row>
    <row r="1281" spans="1:44" ht="15.75" thickBot="1">
      <c r="A1281" s="57"/>
      <c r="B1281" s="114"/>
      <c r="AD1281" s="1"/>
      <c r="AE1281" s="116"/>
      <c r="AF1281" s="116"/>
      <c r="AG1281" s="116"/>
      <c r="AH1281" s="1"/>
      <c r="AI1281" s="1"/>
      <c r="AJ1281" s="1"/>
      <c r="AK1281" s="1"/>
      <c r="AL1281" s="1"/>
      <c r="AM1281" s="1"/>
      <c r="AN1281" s="1"/>
      <c r="AO1281" s="1"/>
      <c r="AP1281" s="1"/>
      <c r="AQ1281" s="1"/>
      <c r="AR1281" s="1"/>
    </row>
    <row r="1282" spans="1:44" ht="15.75" thickBot="1">
      <c r="A1282" s="57"/>
      <c r="B1282" s="114"/>
      <c r="AD1282" s="1"/>
      <c r="AE1282" s="116"/>
      <c r="AF1282" s="116"/>
      <c r="AG1282" s="116"/>
      <c r="AH1282" s="1"/>
      <c r="AI1282" s="1"/>
      <c r="AJ1282" s="1"/>
      <c r="AK1282" s="1"/>
      <c r="AL1282" s="1"/>
      <c r="AM1282" s="1"/>
      <c r="AN1282" s="1"/>
      <c r="AO1282" s="1"/>
      <c r="AP1282" s="1"/>
      <c r="AQ1282" s="1"/>
      <c r="AR1282" s="1"/>
    </row>
    <row r="1283" spans="1:44" ht="15.75" thickBot="1">
      <c r="A1283" s="57"/>
      <c r="B1283" s="114"/>
      <c r="AD1283" s="1"/>
      <c r="AE1283" s="116"/>
      <c r="AF1283" s="116"/>
      <c r="AG1283" s="116"/>
      <c r="AH1283" s="1"/>
      <c r="AI1283" s="1"/>
      <c r="AJ1283" s="1"/>
      <c r="AK1283" s="1"/>
      <c r="AL1283" s="1"/>
      <c r="AM1283" s="1"/>
      <c r="AN1283" s="1"/>
      <c r="AO1283" s="1"/>
      <c r="AP1283" s="1"/>
      <c r="AQ1283" s="1"/>
      <c r="AR1283" s="1"/>
    </row>
    <row r="1284" spans="1:44" ht="15.75" thickBot="1">
      <c r="A1284" s="57"/>
      <c r="B1284" s="114"/>
      <c r="AD1284" s="1"/>
      <c r="AE1284" s="116"/>
      <c r="AF1284" s="116"/>
      <c r="AG1284" s="116"/>
      <c r="AH1284" s="1"/>
      <c r="AI1284" s="1"/>
      <c r="AJ1284" s="1"/>
      <c r="AK1284" s="1"/>
      <c r="AL1284" s="1"/>
      <c r="AM1284" s="1"/>
      <c r="AN1284" s="1"/>
      <c r="AO1284" s="1"/>
      <c r="AP1284" s="1"/>
      <c r="AQ1284" s="1"/>
      <c r="AR1284" s="1"/>
    </row>
    <row r="1285" spans="1:44" ht="15.75" thickBot="1">
      <c r="A1285" s="57"/>
      <c r="B1285" s="114"/>
      <c r="AD1285" s="1"/>
      <c r="AE1285" s="116"/>
      <c r="AF1285" s="116"/>
      <c r="AG1285" s="116"/>
      <c r="AH1285" s="1"/>
      <c r="AI1285" s="1"/>
      <c r="AJ1285" s="1"/>
      <c r="AK1285" s="1"/>
      <c r="AL1285" s="1"/>
      <c r="AM1285" s="1"/>
      <c r="AN1285" s="1"/>
      <c r="AO1285" s="1"/>
      <c r="AP1285" s="1"/>
      <c r="AQ1285" s="1"/>
      <c r="AR1285" s="1"/>
    </row>
    <row r="1286" spans="1:44" ht="15.75" thickBot="1">
      <c r="A1286" s="57"/>
      <c r="B1286" s="114"/>
      <c r="AD1286" s="1"/>
      <c r="AE1286" s="116"/>
      <c r="AF1286" s="116"/>
      <c r="AG1286" s="116"/>
      <c r="AH1286" s="1"/>
      <c r="AI1286" s="1"/>
      <c r="AJ1286" s="1"/>
      <c r="AK1286" s="1"/>
      <c r="AL1286" s="1"/>
      <c r="AM1286" s="1"/>
      <c r="AN1286" s="1"/>
      <c r="AO1286" s="1"/>
      <c r="AP1286" s="1"/>
      <c r="AQ1286" s="1"/>
      <c r="AR1286" s="1"/>
    </row>
    <row r="1287" spans="1:44" ht="15.75" thickBot="1">
      <c r="A1287" s="57"/>
      <c r="B1287" s="114"/>
      <c r="AD1287" s="1"/>
      <c r="AE1287" s="116"/>
      <c r="AF1287" s="116"/>
      <c r="AG1287" s="116"/>
      <c r="AH1287" s="1"/>
      <c r="AI1287" s="1"/>
      <c r="AJ1287" s="1"/>
      <c r="AK1287" s="1"/>
      <c r="AL1287" s="1"/>
      <c r="AM1287" s="1"/>
      <c r="AN1287" s="1"/>
      <c r="AO1287" s="1"/>
      <c r="AP1287" s="1"/>
      <c r="AQ1287" s="1"/>
      <c r="AR1287" s="1"/>
    </row>
    <row r="1288" spans="1:44" ht="15.75" thickBot="1">
      <c r="A1288" s="57"/>
      <c r="B1288" s="114"/>
      <c r="AD1288" s="1"/>
      <c r="AE1288" s="116"/>
      <c r="AF1288" s="116"/>
      <c r="AG1288" s="116"/>
      <c r="AH1288" s="1"/>
      <c r="AI1288" s="1"/>
      <c r="AJ1288" s="1"/>
      <c r="AK1288" s="1"/>
      <c r="AL1288" s="1"/>
      <c r="AM1288" s="1"/>
      <c r="AN1288" s="1"/>
      <c r="AO1288" s="1"/>
      <c r="AP1288" s="1"/>
      <c r="AQ1288" s="1"/>
      <c r="AR1288" s="1"/>
    </row>
    <row r="1289" spans="1:44" ht="15.75" thickBot="1">
      <c r="A1289" s="57"/>
      <c r="B1289" s="114"/>
      <c r="AD1289" s="1"/>
      <c r="AE1289" s="116"/>
      <c r="AF1289" s="116"/>
      <c r="AG1289" s="116"/>
      <c r="AH1289" s="1"/>
      <c r="AI1289" s="1"/>
      <c r="AJ1289" s="1"/>
      <c r="AK1289" s="1"/>
      <c r="AL1289" s="1"/>
      <c r="AM1289" s="1"/>
      <c r="AN1289" s="1"/>
      <c r="AO1289" s="1"/>
      <c r="AP1289" s="1"/>
      <c r="AQ1289" s="1"/>
      <c r="AR1289" s="1"/>
    </row>
    <row r="1290" spans="1:44" ht="15.75" thickBot="1">
      <c r="A1290" s="57"/>
      <c r="B1290" s="114"/>
      <c r="AD1290" s="1"/>
      <c r="AE1290" s="116"/>
      <c r="AF1290" s="116"/>
      <c r="AG1290" s="116"/>
      <c r="AH1290" s="1"/>
      <c r="AI1290" s="1"/>
      <c r="AJ1290" s="1"/>
      <c r="AK1290" s="1"/>
      <c r="AL1290" s="1"/>
      <c r="AM1290" s="1"/>
      <c r="AN1290" s="1"/>
      <c r="AO1290" s="1"/>
      <c r="AP1290" s="1"/>
      <c r="AQ1290" s="1"/>
      <c r="AR1290" s="1"/>
    </row>
    <row r="1291" spans="1:44" ht="15.75" thickBot="1">
      <c r="A1291" s="57"/>
      <c r="B1291" s="114"/>
      <c r="AD1291" s="1"/>
      <c r="AE1291" s="116"/>
      <c r="AF1291" s="116"/>
      <c r="AG1291" s="116"/>
      <c r="AH1291" s="1"/>
      <c r="AI1291" s="1"/>
      <c r="AJ1291" s="1"/>
      <c r="AK1291" s="1"/>
      <c r="AL1291" s="1"/>
      <c r="AM1291" s="1"/>
      <c r="AN1291" s="1"/>
      <c r="AO1291" s="1"/>
      <c r="AP1291" s="1"/>
      <c r="AQ1291" s="1"/>
      <c r="AR1291" s="1"/>
    </row>
    <row r="1292" spans="1:44" ht="15.75" thickBot="1">
      <c r="A1292" s="57"/>
      <c r="B1292" s="114"/>
      <c r="AD1292" s="1"/>
      <c r="AE1292" s="116"/>
      <c r="AF1292" s="116"/>
      <c r="AG1292" s="116"/>
      <c r="AH1292" s="1"/>
      <c r="AI1292" s="1"/>
      <c r="AJ1292" s="1"/>
      <c r="AK1292" s="1"/>
      <c r="AL1292" s="1"/>
      <c r="AM1292" s="1"/>
      <c r="AN1292" s="1"/>
      <c r="AO1292" s="1"/>
      <c r="AP1292" s="1"/>
      <c r="AQ1292" s="1"/>
      <c r="AR1292" s="1"/>
    </row>
    <row r="1293" spans="1:44" ht="15.75" thickBot="1">
      <c r="A1293" s="57"/>
      <c r="B1293" s="114"/>
      <c r="AD1293" s="1"/>
      <c r="AE1293" s="116"/>
      <c r="AF1293" s="116"/>
      <c r="AG1293" s="116"/>
      <c r="AH1293" s="1"/>
      <c r="AI1293" s="1"/>
      <c r="AJ1293" s="1"/>
      <c r="AK1293" s="1"/>
      <c r="AL1293" s="1"/>
      <c r="AM1293" s="1"/>
      <c r="AN1293" s="1"/>
      <c r="AO1293" s="1"/>
      <c r="AP1293" s="1"/>
      <c r="AQ1293" s="1"/>
      <c r="AR1293" s="1"/>
    </row>
    <row r="1294" spans="1:44" ht="15.75" thickBot="1">
      <c r="A1294" s="57"/>
      <c r="B1294" s="114"/>
      <c r="AD1294" s="1"/>
      <c r="AE1294" s="116"/>
      <c r="AF1294" s="116"/>
      <c r="AG1294" s="116"/>
      <c r="AH1294" s="1"/>
      <c r="AI1294" s="1"/>
      <c r="AJ1294" s="1"/>
      <c r="AK1294" s="1"/>
      <c r="AL1294" s="1"/>
      <c r="AM1294" s="1"/>
      <c r="AN1294" s="1"/>
      <c r="AO1294" s="1"/>
      <c r="AP1294" s="1"/>
      <c r="AQ1294" s="1"/>
      <c r="AR1294" s="1"/>
    </row>
    <row r="1295" spans="1:44" ht="15.75" thickBot="1">
      <c r="A1295" s="57"/>
      <c r="B1295" s="114"/>
      <c r="AD1295" s="1"/>
      <c r="AE1295" s="116"/>
      <c r="AF1295" s="116"/>
      <c r="AG1295" s="116"/>
      <c r="AH1295" s="1"/>
      <c r="AI1295" s="1"/>
      <c r="AJ1295" s="1"/>
      <c r="AK1295" s="1"/>
      <c r="AL1295" s="1"/>
      <c r="AM1295" s="1"/>
      <c r="AN1295" s="1"/>
      <c r="AO1295" s="1"/>
      <c r="AP1295" s="1"/>
      <c r="AQ1295" s="1"/>
      <c r="AR1295" s="1"/>
    </row>
    <row r="1296" spans="1:44" ht="15.75" thickBot="1">
      <c r="A1296" s="57"/>
      <c r="B1296" s="114"/>
      <c r="AD1296" s="1"/>
      <c r="AE1296" s="116"/>
      <c r="AF1296" s="116"/>
      <c r="AG1296" s="116"/>
      <c r="AH1296" s="1"/>
      <c r="AI1296" s="1"/>
      <c r="AJ1296" s="1"/>
      <c r="AK1296" s="1"/>
      <c r="AL1296" s="1"/>
      <c r="AM1296" s="1"/>
      <c r="AN1296" s="1"/>
      <c r="AO1296" s="1"/>
      <c r="AP1296" s="1"/>
      <c r="AQ1296" s="1"/>
      <c r="AR1296" s="1"/>
    </row>
    <row r="1297" spans="1:44" ht="15.75" thickBot="1">
      <c r="A1297" s="57"/>
      <c r="B1297" s="114"/>
      <c r="AD1297" s="1"/>
      <c r="AE1297" s="116"/>
      <c r="AF1297" s="116"/>
      <c r="AG1297" s="116"/>
      <c r="AH1297" s="1"/>
      <c r="AI1297" s="1"/>
      <c r="AJ1297" s="1"/>
      <c r="AK1297" s="1"/>
      <c r="AL1297" s="1"/>
      <c r="AM1297" s="1"/>
      <c r="AN1297" s="1"/>
      <c r="AO1297" s="1"/>
      <c r="AP1297" s="1"/>
      <c r="AQ1297" s="1"/>
      <c r="AR1297" s="1"/>
    </row>
    <row r="1298" spans="1:44" ht="15.75" thickBot="1">
      <c r="A1298" s="57"/>
      <c r="B1298" s="114"/>
      <c r="AD1298" s="1"/>
      <c r="AE1298" s="116"/>
      <c r="AF1298" s="116"/>
      <c r="AG1298" s="116"/>
      <c r="AH1298" s="1"/>
      <c r="AI1298" s="1"/>
      <c r="AJ1298" s="1"/>
      <c r="AK1298" s="1"/>
      <c r="AL1298" s="1"/>
      <c r="AM1298" s="1"/>
      <c r="AN1298" s="1"/>
      <c r="AO1298" s="1"/>
      <c r="AP1298" s="1"/>
      <c r="AQ1298" s="1"/>
      <c r="AR1298" s="1"/>
    </row>
    <row r="1299" spans="1:44" ht="15.75" thickBot="1">
      <c r="A1299" s="57"/>
      <c r="B1299" s="114"/>
      <c r="AD1299" s="1"/>
      <c r="AE1299" s="116"/>
      <c r="AF1299" s="116"/>
      <c r="AG1299" s="116"/>
      <c r="AH1299" s="1"/>
      <c r="AI1299" s="1"/>
      <c r="AJ1299" s="1"/>
      <c r="AK1299" s="1"/>
      <c r="AL1299" s="1"/>
      <c r="AM1299" s="1"/>
      <c r="AN1299" s="1"/>
      <c r="AO1299" s="1"/>
      <c r="AP1299" s="1"/>
      <c r="AQ1299" s="1"/>
      <c r="AR1299" s="1"/>
    </row>
    <row r="1300" spans="1:44" ht="15.75" thickBot="1">
      <c r="A1300" s="57"/>
      <c r="B1300" s="114"/>
      <c r="AD1300" s="1"/>
      <c r="AE1300" s="116"/>
      <c r="AF1300" s="116"/>
      <c r="AG1300" s="116"/>
      <c r="AH1300" s="1"/>
      <c r="AI1300" s="1"/>
      <c r="AJ1300" s="1"/>
      <c r="AK1300" s="1"/>
      <c r="AL1300" s="1"/>
      <c r="AM1300" s="1"/>
      <c r="AN1300" s="1"/>
      <c r="AO1300" s="1"/>
      <c r="AP1300" s="1"/>
      <c r="AQ1300" s="1"/>
      <c r="AR1300" s="1"/>
    </row>
    <row r="1301" spans="1:44" ht="15.75" thickBot="1">
      <c r="A1301" s="57"/>
      <c r="B1301" s="114"/>
      <c r="AD1301" s="1"/>
      <c r="AE1301" s="116"/>
      <c r="AF1301" s="116"/>
      <c r="AG1301" s="116"/>
      <c r="AH1301" s="1"/>
      <c r="AI1301" s="1"/>
      <c r="AJ1301" s="1"/>
      <c r="AK1301" s="1"/>
      <c r="AL1301" s="1"/>
      <c r="AM1301" s="1"/>
      <c r="AN1301" s="1"/>
      <c r="AO1301" s="1"/>
      <c r="AP1301" s="1"/>
      <c r="AQ1301" s="1"/>
      <c r="AR1301" s="1"/>
    </row>
    <row r="1302" spans="1:44" ht="15.75" thickBot="1">
      <c r="A1302" s="57"/>
      <c r="B1302" s="114"/>
      <c r="AD1302" s="1"/>
      <c r="AE1302" s="116"/>
      <c r="AF1302" s="116"/>
      <c r="AG1302" s="116"/>
      <c r="AH1302" s="1"/>
      <c r="AI1302" s="1"/>
      <c r="AJ1302" s="1"/>
      <c r="AK1302" s="1"/>
      <c r="AL1302" s="1"/>
      <c r="AM1302" s="1"/>
      <c r="AN1302" s="1"/>
      <c r="AO1302" s="1"/>
      <c r="AP1302" s="1"/>
      <c r="AQ1302" s="1"/>
      <c r="AR1302" s="1"/>
    </row>
    <row r="1303" spans="1:44" ht="15.75" thickBot="1">
      <c r="A1303" s="57"/>
      <c r="B1303" s="114"/>
      <c r="AD1303" s="1"/>
      <c r="AE1303" s="116"/>
      <c r="AF1303" s="116"/>
      <c r="AG1303" s="116"/>
      <c r="AH1303" s="1"/>
      <c r="AI1303" s="1"/>
      <c r="AJ1303" s="1"/>
      <c r="AK1303" s="1"/>
      <c r="AL1303" s="1"/>
      <c r="AM1303" s="1"/>
      <c r="AN1303" s="1"/>
      <c r="AO1303" s="1"/>
      <c r="AP1303" s="1"/>
      <c r="AQ1303" s="1"/>
      <c r="AR1303" s="1"/>
    </row>
    <row r="1304" spans="1:44" ht="15.75" thickBot="1">
      <c r="A1304" s="57"/>
      <c r="B1304" s="114"/>
      <c r="AD1304" s="1"/>
      <c r="AE1304" s="116"/>
      <c r="AF1304" s="116"/>
      <c r="AG1304" s="116"/>
      <c r="AH1304" s="1"/>
      <c r="AI1304" s="1"/>
      <c r="AJ1304" s="1"/>
      <c r="AK1304" s="1"/>
      <c r="AL1304" s="1"/>
      <c r="AM1304" s="1"/>
      <c r="AN1304" s="1"/>
      <c r="AO1304" s="1"/>
      <c r="AP1304" s="1"/>
      <c r="AQ1304" s="1"/>
      <c r="AR1304" s="1"/>
    </row>
    <row r="1305" spans="1:44" ht="15.75" thickBot="1">
      <c r="A1305" s="57"/>
      <c r="B1305" s="114"/>
      <c r="AD1305" s="1"/>
      <c r="AE1305" s="116"/>
      <c r="AF1305" s="116"/>
      <c r="AG1305" s="116"/>
      <c r="AH1305" s="1"/>
      <c r="AI1305" s="1"/>
      <c r="AJ1305" s="1"/>
      <c r="AK1305" s="1"/>
      <c r="AL1305" s="1"/>
      <c r="AM1305" s="1"/>
      <c r="AN1305" s="1"/>
      <c r="AO1305" s="1"/>
      <c r="AP1305" s="1"/>
      <c r="AQ1305" s="1"/>
      <c r="AR1305" s="1"/>
    </row>
    <row r="1306" spans="1:44" ht="15.75" thickBot="1">
      <c r="A1306" s="57"/>
      <c r="B1306" s="114"/>
      <c r="AD1306" s="1"/>
      <c r="AE1306" s="116"/>
      <c r="AF1306" s="116"/>
      <c r="AG1306" s="116"/>
      <c r="AH1306" s="1"/>
      <c r="AI1306" s="1"/>
      <c r="AJ1306" s="1"/>
      <c r="AK1306" s="1"/>
      <c r="AL1306" s="1"/>
      <c r="AM1306" s="1"/>
      <c r="AN1306" s="1"/>
      <c r="AO1306" s="1"/>
      <c r="AP1306" s="1"/>
      <c r="AQ1306" s="1"/>
      <c r="AR1306" s="1"/>
    </row>
    <row r="1307" spans="1:44" ht="15.75" thickBot="1">
      <c r="A1307" s="57"/>
      <c r="B1307" s="114"/>
      <c r="AD1307" s="1"/>
      <c r="AE1307" s="116"/>
      <c r="AF1307" s="116"/>
      <c r="AG1307" s="116"/>
      <c r="AH1307" s="1"/>
      <c r="AI1307" s="1"/>
      <c r="AJ1307" s="1"/>
      <c r="AK1307" s="1"/>
      <c r="AL1307" s="1"/>
      <c r="AM1307" s="1"/>
      <c r="AN1307" s="1"/>
      <c r="AO1307" s="1"/>
      <c r="AP1307" s="1"/>
      <c r="AQ1307" s="1"/>
      <c r="AR1307" s="1"/>
    </row>
    <row r="1308" spans="1:44" ht="15.75" thickBot="1">
      <c r="A1308" s="57"/>
      <c r="B1308" s="114"/>
      <c r="AD1308" s="1"/>
      <c r="AE1308" s="116"/>
      <c r="AF1308" s="116"/>
      <c r="AG1308" s="116"/>
      <c r="AH1308" s="1"/>
      <c r="AI1308" s="1"/>
      <c r="AJ1308" s="1"/>
      <c r="AK1308" s="1"/>
      <c r="AL1308" s="1"/>
      <c r="AM1308" s="1"/>
      <c r="AN1308" s="1"/>
      <c r="AO1308" s="1"/>
      <c r="AP1308" s="1"/>
      <c r="AQ1308" s="1"/>
      <c r="AR1308" s="1"/>
    </row>
    <row r="1309" spans="1:44" ht="15.75" thickBot="1">
      <c r="A1309" s="57"/>
      <c r="B1309" s="114"/>
      <c r="AD1309" s="1"/>
      <c r="AE1309" s="116"/>
      <c r="AF1309" s="116"/>
      <c r="AG1309" s="116"/>
      <c r="AH1309" s="1"/>
      <c r="AI1309" s="1"/>
      <c r="AJ1309" s="1"/>
      <c r="AK1309" s="1"/>
      <c r="AL1309" s="1"/>
      <c r="AM1309" s="1"/>
      <c r="AN1309" s="1"/>
      <c r="AO1309" s="1"/>
      <c r="AP1309" s="1"/>
      <c r="AQ1309" s="1"/>
      <c r="AR1309" s="1"/>
    </row>
    <row r="1310" spans="1:44" ht="15.75" thickBot="1">
      <c r="A1310" s="57"/>
      <c r="B1310" s="114"/>
      <c r="AD1310" s="1"/>
      <c r="AE1310" s="116"/>
      <c r="AF1310" s="116"/>
      <c r="AG1310" s="116"/>
      <c r="AH1310" s="1"/>
      <c r="AI1310" s="1"/>
      <c r="AJ1310" s="1"/>
      <c r="AK1310" s="1"/>
      <c r="AL1310" s="1"/>
      <c r="AM1310" s="1"/>
      <c r="AN1310" s="1"/>
      <c r="AO1310" s="1"/>
      <c r="AP1310" s="1"/>
      <c r="AQ1310" s="1"/>
      <c r="AR1310" s="1"/>
    </row>
    <row r="1311" spans="1:44" ht="15.75" thickBot="1">
      <c r="A1311" s="57"/>
      <c r="B1311" s="114"/>
      <c r="AD1311" s="1"/>
      <c r="AE1311" s="116"/>
      <c r="AF1311" s="116"/>
      <c r="AG1311" s="116"/>
      <c r="AH1311" s="1"/>
      <c r="AI1311" s="1"/>
      <c r="AJ1311" s="1"/>
      <c r="AK1311" s="1"/>
      <c r="AL1311" s="1"/>
      <c r="AM1311" s="1"/>
      <c r="AN1311" s="1"/>
      <c r="AO1311" s="1"/>
      <c r="AP1311" s="1"/>
      <c r="AQ1311" s="1"/>
      <c r="AR1311" s="1"/>
    </row>
    <row r="1312" spans="1:44" ht="15.75" thickBot="1">
      <c r="A1312" s="57"/>
      <c r="B1312" s="114"/>
      <c r="AD1312" s="1"/>
      <c r="AE1312" s="116"/>
      <c r="AF1312" s="116"/>
      <c r="AG1312" s="116"/>
      <c r="AH1312" s="1"/>
      <c r="AI1312" s="1"/>
      <c r="AJ1312" s="1"/>
      <c r="AK1312" s="1"/>
      <c r="AL1312" s="1"/>
      <c r="AM1312" s="1"/>
      <c r="AN1312" s="1"/>
      <c r="AO1312" s="1"/>
      <c r="AP1312" s="1"/>
      <c r="AQ1312" s="1"/>
      <c r="AR1312" s="1"/>
    </row>
    <row r="1313" spans="1:44" ht="15.75" thickBot="1">
      <c r="A1313" s="57"/>
      <c r="B1313" s="114"/>
      <c r="AD1313" s="1"/>
      <c r="AE1313" s="116"/>
      <c r="AF1313" s="116"/>
      <c r="AG1313" s="116"/>
      <c r="AH1313" s="1"/>
      <c r="AI1313" s="1"/>
      <c r="AJ1313" s="1"/>
      <c r="AK1313" s="1"/>
      <c r="AL1313" s="1"/>
      <c r="AM1313" s="1"/>
      <c r="AN1313" s="1"/>
      <c r="AO1313" s="1"/>
      <c r="AP1313" s="1"/>
      <c r="AQ1313" s="1"/>
      <c r="AR1313" s="1"/>
    </row>
    <row r="1314" spans="1:44" ht="15.75" thickBot="1">
      <c r="A1314" s="57"/>
      <c r="B1314" s="114"/>
      <c r="AD1314" s="1"/>
      <c r="AE1314" s="116"/>
      <c r="AF1314" s="116"/>
      <c r="AG1314" s="116"/>
      <c r="AH1314" s="1"/>
      <c r="AI1314" s="1"/>
      <c r="AJ1314" s="1"/>
      <c r="AK1314" s="1"/>
      <c r="AL1314" s="1"/>
      <c r="AM1314" s="1"/>
      <c r="AN1314" s="1"/>
      <c r="AO1314" s="1"/>
      <c r="AP1314" s="1"/>
      <c r="AQ1314" s="1"/>
      <c r="AR1314" s="1"/>
    </row>
    <row r="1315" spans="1:44" ht="15.75" thickBot="1">
      <c r="A1315" s="57"/>
      <c r="B1315" s="114"/>
      <c r="AD1315" s="1"/>
      <c r="AE1315" s="116"/>
      <c r="AF1315" s="116"/>
      <c r="AG1315" s="116"/>
      <c r="AH1315" s="1"/>
      <c r="AI1315" s="1"/>
      <c r="AJ1315" s="1"/>
      <c r="AK1315" s="1"/>
      <c r="AL1315" s="1"/>
      <c r="AM1315" s="1"/>
      <c r="AN1315" s="1"/>
      <c r="AO1315" s="1"/>
      <c r="AP1315" s="1"/>
      <c r="AQ1315" s="1"/>
      <c r="AR1315" s="1"/>
    </row>
    <row r="1316" spans="1:44" ht="15.75" thickBot="1">
      <c r="A1316" s="57"/>
      <c r="B1316" s="114"/>
      <c r="AD1316" s="1"/>
      <c r="AE1316" s="116"/>
      <c r="AF1316" s="116"/>
      <c r="AG1316" s="116"/>
      <c r="AH1316" s="1"/>
      <c r="AI1316" s="1"/>
      <c r="AJ1316" s="1"/>
      <c r="AK1316" s="1"/>
      <c r="AL1316" s="1"/>
      <c r="AM1316" s="1"/>
      <c r="AN1316" s="1"/>
      <c r="AO1316" s="1"/>
      <c r="AP1316" s="1"/>
      <c r="AQ1316" s="1"/>
      <c r="AR1316" s="1"/>
    </row>
    <row r="1317" spans="1:44" ht="15.75" thickBot="1">
      <c r="A1317" s="57"/>
      <c r="B1317" s="114"/>
      <c r="AD1317" s="1"/>
      <c r="AE1317" s="116"/>
      <c r="AF1317" s="116"/>
      <c r="AG1317" s="116"/>
      <c r="AH1317" s="1"/>
      <c r="AI1317" s="1"/>
      <c r="AJ1317" s="1"/>
      <c r="AK1317" s="1"/>
      <c r="AL1317" s="1"/>
      <c r="AM1317" s="1"/>
      <c r="AN1317" s="1"/>
      <c r="AO1317" s="1"/>
      <c r="AP1317" s="1"/>
      <c r="AQ1317" s="1"/>
      <c r="AR1317" s="1"/>
    </row>
    <row r="1318" spans="1:44" ht="15.75" thickBot="1">
      <c r="A1318" s="57"/>
      <c r="B1318" s="114"/>
      <c r="AD1318" s="1"/>
      <c r="AE1318" s="116"/>
      <c r="AF1318" s="116"/>
      <c r="AG1318" s="116"/>
      <c r="AH1318" s="1"/>
      <c r="AI1318" s="1"/>
      <c r="AJ1318" s="1"/>
      <c r="AK1318" s="1"/>
      <c r="AL1318" s="1"/>
      <c r="AM1318" s="1"/>
      <c r="AN1318" s="1"/>
      <c r="AO1318" s="1"/>
      <c r="AP1318" s="1"/>
      <c r="AQ1318" s="1"/>
      <c r="AR1318" s="1"/>
    </row>
    <row r="1319" spans="1:44" ht="15.75" thickBot="1">
      <c r="A1319" s="57"/>
      <c r="B1319" s="114"/>
      <c r="AD1319" s="1"/>
      <c r="AE1319" s="116"/>
      <c r="AF1319" s="116"/>
      <c r="AG1319" s="116"/>
      <c r="AH1319" s="1"/>
      <c r="AI1319" s="1"/>
      <c r="AJ1319" s="1"/>
      <c r="AK1319" s="1"/>
      <c r="AL1319" s="1"/>
      <c r="AM1319" s="1"/>
      <c r="AN1319" s="1"/>
      <c r="AO1319" s="1"/>
      <c r="AP1319" s="1"/>
      <c r="AQ1319" s="1"/>
      <c r="AR1319" s="1"/>
    </row>
    <row r="1320" spans="1:44" ht="15.75" thickBot="1">
      <c r="A1320" s="57"/>
      <c r="B1320" s="114"/>
      <c r="AD1320" s="1"/>
      <c r="AE1320" s="116"/>
      <c r="AF1320" s="116"/>
      <c r="AG1320" s="116"/>
      <c r="AH1320" s="1"/>
      <c r="AI1320" s="1"/>
      <c r="AJ1320" s="1"/>
      <c r="AK1320" s="1"/>
      <c r="AL1320" s="1"/>
      <c r="AM1320" s="1"/>
      <c r="AN1320" s="1"/>
      <c r="AO1320" s="1"/>
      <c r="AP1320" s="1"/>
      <c r="AQ1320" s="1"/>
      <c r="AR1320" s="1"/>
    </row>
    <row r="1321" spans="1:44" ht="15.75" thickBot="1">
      <c r="A1321" s="57"/>
      <c r="B1321" s="114"/>
      <c r="AD1321" s="1"/>
      <c r="AE1321" s="116"/>
      <c r="AF1321" s="116"/>
      <c r="AG1321" s="116"/>
      <c r="AH1321" s="1"/>
      <c r="AI1321" s="1"/>
      <c r="AJ1321" s="1"/>
      <c r="AK1321" s="1"/>
      <c r="AL1321" s="1"/>
      <c r="AM1321" s="1"/>
      <c r="AN1321" s="1"/>
      <c r="AO1321" s="1"/>
      <c r="AP1321" s="1"/>
      <c r="AQ1321" s="1"/>
      <c r="AR1321" s="1"/>
    </row>
    <row r="1322" spans="1:44" ht="15.75" thickBot="1">
      <c r="A1322" s="57"/>
      <c r="B1322" s="114"/>
      <c r="AD1322" s="1"/>
      <c r="AE1322" s="116"/>
      <c r="AF1322" s="116"/>
      <c r="AG1322" s="116"/>
      <c r="AH1322" s="1"/>
      <c r="AI1322" s="1"/>
      <c r="AJ1322" s="1"/>
      <c r="AK1322" s="1"/>
      <c r="AL1322" s="1"/>
      <c r="AM1322" s="1"/>
      <c r="AN1322" s="1"/>
      <c r="AO1322" s="1"/>
      <c r="AP1322" s="1"/>
      <c r="AQ1322" s="1"/>
      <c r="AR1322" s="1"/>
    </row>
    <row r="1323" spans="1:44" ht="15.75" thickBot="1">
      <c r="A1323" s="57"/>
      <c r="B1323" s="114"/>
      <c r="AD1323" s="1"/>
      <c r="AE1323" s="116"/>
      <c r="AF1323" s="116"/>
      <c r="AG1323" s="116"/>
      <c r="AH1323" s="1"/>
      <c r="AI1323" s="1"/>
      <c r="AJ1323" s="1"/>
      <c r="AK1323" s="1"/>
      <c r="AL1323" s="1"/>
      <c r="AM1323" s="1"/>
      <c r="AN1323" s="1"/>
      <c r="AO1323" s="1"/>
      <c r="AP1323" s="1"/>
      <c r="AQ1323" s="1"/>
      <c r="AR1323" s="1"/>
    </row>
    <row r="1324" spans="1:44" ht="15.75" thickBot="1">
      <c r="A1324" s="57"/>
      <c r="B1324" s="114"/>
      <c r="AD1324" s="1"/>
      <c r="AE1324" s="116"/>
      <c r="AF1324" s="116"/>
      <c r="AG1324" s="116"/>
      <c r="AH1324" s="1"/>
      <c r="AI1324" s="1"/>
      <c r="AJ1324" s="1"/>
      <c r="AK1324" s="1"/>
      <c r="AL1324" s="1"/>
      <c r="AM1324" s="1"/>
      <c r="AN1324" s="1"/>
      <c r="AO1324" s="1"/>
      <c r="AP1324" s="1"/>
      <c r="AQ1324" s="1"/>
      <c r="AR1324" s="1"/>
    </row>
    <row r="1325" spans="1:44" ht="15.75" thickBot="1">
      <c r="A1325" s="57"/>
      <c r="B1325" s="114"/>
      <c r="AD1325" s="1"/>
      <c r="AE1325" s="116"/>
      <c r="AF1325" s="116"/>
      <c r="AG1325" s="116"/>
      <c r="AH1325" s="1"/>
      <c r="AI1325" s="1"/>
      <c r="AJ1325" s="1"/>
      <c r="AK1325" s="1"/>
      <c r="AL1325" s="1"/>
      <c r="AM1325" s="1"/>
      <c r="AN1325" s="1"/>
      <c r="AO1325" s="1"/>
      <c r="AP1325" s="1"/>
      <c r="AQ1325" s="1"/>
      <c r="AR1325" s="1"/>
    </row>
    <row r="1326" spans="1:44" ht="15.75" thickBot="1">
      <c r="A1326" s="57"/>
      <c r="B1326" s="114"/>
      <c r="AD1326" s="1"/>
      <c r="AE1326" s="116"/>
      <c r="AF1326" s="116"/>
      <c r="AG1326" s="116"/>
      <c r="AH1326" s="1"/>
      <c r="AI1326" s="1"/>
      <c r="AJ1326" s="1"/>
      <c r="AK1326" s="1"/>
      <c r="AL1326" s="1"/>
      <c r="AM1326" s="1"/>
      <c r="AN1326" s="1"/>
      <c r="AO1326" s="1"/>
      <c r="AP1326" s="1"/>
      <c r="AQ1326" s="1"/>
      <c r="AR1326" s="1"/>
    </row>
    <row r="1327" spans="1:44" ht="15.75" thickBot="1">
      <c r="A1327" s="57"/>
      <c r="B1327" s="114"/>
      <c r="AD1327" s="1"/>
      <c r="AE1327" s="116"/>
      <c r="AF1327" s="116"/>
      <c r="AG1327" s="116"/>
      <c r="AH1327" s="1"/>
      <c r="AI1327" s="1"/>
      <c r="AJ1327" s="1"/>
      <c r="AK1327" s="1"/>
      <c r="AL1327" s="1"/>
      <c r="AM1327" s="1"/>
      <c r="AN1327" s="1"/>
      <c r="AO1327" s="1"/>
      <c r="AP1327" s="1"/>
      <c r="AQ1327" s="1"/>
      <c r="AR1327" s="1"/>
    </row>
    <row r="1328" spans="1:44" ht="15.75" thickBot="1">
      <c r="A1328" s="57"/>
      <c r="B1328" s="114"/>
      <c r="AD1328" s="1"/>
      <c r="AE1328" s="116"/>
      <c r="AF1328" s="116"/>
      <c r="AG1328" s="116"/>
      <c r="AH1328" s="1"/>
      <c r="AI1328" s="1"/>
      <c r="AJ1328" s="1"/>
      <c r="AK1328" s="1"/>
      <c r="AL1328" s="1"/>
      <c r="AM1328" s="1"/>
      <c r="AN1328" s="1"/>
      <c r="AO1328" s="1"/>
      <c r="AP1328" s="1"/>
      <c r="AQ1328" s="1"/>
      <c r="AR1328" s="1"/>
    </row>
    <row r="1329" spans="1:44" ht="15.75" thickBot="1">
      <c r="A1329" s="57"/>
      <c r="B1329" s="114"/>
      <c r="AD1329" s="1"/>
      <c r="AE1329" s="116"/>
      <c r="AF1329" s="116"/>
      <c r="AG1329" s="116"/>
      <c r="AH1329" s="1"/>
      <c r="AI1329" s="1"/>
      <c r="AJ1329" s="1"/>
      <c r="AK1329" s="1"/>
      <c r="AL1329" s="1"/>
      <c r="AM1329" s="1"/>
      <c r="AN1329" s="1"/>
      <c r="AO1329" s="1"/>
      <c r="AP1329" s="1"/>
      <c r="AQ1329" s="1"/>
      <c r="AR1329" s="1"/>
    </row>
    <row r="1330" spans="1:44" ht="15.75" thickBot="1">
      <c r="A1330" s="57"/>
      <c r="B1330" s="114"/>
      <c r="AD1330" s="1"/>
      <c r="AE1330" s="116"/>
      <c r="AF1330" s="116"/>
      <c r="AG1330" s="116"/>
      <c r="AH1330" s="1"/>
      <c r="AI1330" s="1"/>
      <c r="AJ1330" s="1"/>
      <c r="AK1330" s="1"/>
      <c r="AL1330" s="1"/>
      <c r="AM1330" s="1"/>
      <c r="AN1330" s="1"/>
      <c r="AO1330" s="1"/>
      <c r="AP1330" s="1"/>
      <c r="AQ1330" s="1"/>
      <c r="AR1330" s="1"/>
    </row>
    <row r="1331" spans="1:44" ht="15.75" thickBot="1">
      <c r="A1331" s="57"/>
      <c r="B1331" s="114"/>
      <c r="AD1331" s="1"/>
      <c r="AE1331" s="116"/>
      <c r="AF1331" s="116"/>
      <c r="AG1331" s="116"/>
      <c r="AH1331" s="1"/>
      <c r="AI1331" s="1"/>
      <c r="AJ1331" s="1"/>
      <c r="AK1331" s="1"/>
      <c r="AL1331" s="1"/>
      <c r="AM1331" s="1"/>
      <c r="AN1331" s="1"/>
      <c r="AO1331" s="1"/>
      <c r="AP1331" s="1"/>
      <c r="AQ1331" s="1"/>
      <c r="AR1331" s="1"/>
    </row>
    <row r="1332" spans="1:44" ht="15.75" thickBot="1">
      <c r="A1332" s="57"/>
      <c r="B1332" s="114"/>
      <c r="AD1332" s="1"/>
      <c r="AE1332" s="116"/>
      <c r="AF1332" s="116"/>
      <c r="AG1332" s="116"/>
      <c r="AH1332" s="1"/>
      <c r="AI1332" s="1"/>
      <c r="AJ1332" s="1"/>
      <c r="AK1332" s="1"/>
      <c r="AL1332" s="1"/>
      <c r="AM1332" s="1"/>
      <c r="AN1332" s="1"/>
      <c r="AO1332" s="1"/>
      <c r="AP1332" s="1"/>
      <c r="AQ1332" s="1"/>
      <c r="AR1332" s="1"/>
    </row>
    <row r="1333" spans="1:44" ht="15.75" thickBot="1">
      <c r="A1333" s="57"/>
      <c r="B1333" s="114"/>
      <c r="AD1333" s="1"/>
      <c r="AE1333" s="116"/>
      <c r="AF1333" s="116"/>
      <c r="AG1333" s="116"/>
      <c r="AH1333" s="1"/>
      <c r="AI1333" s="1"/>
      <c r="AJ1333" s="1"/>
      <c r="AK1333" s="1"/>
      <c r="AL1333" s="1"/>
      <c r="AM1333" s="1"/>
      <c r="AN1333" s="1"/>
      <c r="AO1333" s="1"/>
      <c r="AP1333" s="1"/>
      <c r="AQ1333" s="1"/>
      <c r="AR1333" s="1"/>
    </row>
    <row r="1334" spans="1:44" ht="15.75" thickBot="1">
      <c r="A1334" s="57"/>
      <c r="B1334" s="114"/>
      <c r="AD1334" s="1"/>
      <c r="AE1334" s="116"/>
      <c r="AF1334" s="116"/>
      <c r="AG1334" s="116"/>
      <c r="AH1334" s="1"/>
      <c r="AI1334" s="1"/>
      <c r="AJ1334" s="1"/>
      <c r="AK1334" s="1"/>
      <c r="AL1334" s="1"/>
      <c r="AM1334" s="1"/>
      <c r="AN1334" s="1"/>
      <c r="AO1334" s="1"/>
      <c r="AP1334" s="1"/>
      <c r="AQ1334" s="1"/>
      <c r="AR1334" s="1"/>
    </row>
    <row r="1335" spans="1:44" ht="15.75" thickBot="1">
      <c r="A1335" s="57"/>
      <c r="B1335" s="114"/>
      <c r="AD1335" s="1"/>
      <c r="AE1335" s="116"/>
      <c r="AF1335" s="116"/>
      <c r="AG1335" s="116"/>
      <c r="AH1335" s="1"/>
      <c r="AI1335" s="1"/>
      <c r="AJ1335" s="1"/>
      <c r="AK1335" s="1"/>
      <c r="AL1335" s="1"/>
      <c r="AM1335" s="1"/>
      <c r="AN1335" s="1"/>
      <c r="AO1335" s="1"/>
      <c r="AP1335" s="1"/>
      <c r="AQ1335" s="1"/>
      <c r="AR1335" s="1"/>
    </row>
    <row r="1336" spans="1:44" ht="15.75" thickBot="1">
      <c r="A1336" s="57"/>
      <c r="B1336" s="114"/>
      <c r="AD1336" s="1"/>
      <c r="AE1336" s="116"/>
      <c r="AF1336" s="116"/>
      <c r="AG1336" s="116"/>
      <c r="AH1336" s="1"/>
      <c r="AI1336" s="1"/>
      <c r="AJ1336" s="1"/>
      <c r="AK1336" s="1"/>
      <c r="AL1336" s="1"/>
      <c r="AM1336" s="1"/>
      <c r="AN1336" s="1"/>
      <c r="AO1336" s="1"/>
      <c r="AP1336" s="1"/>
      <c r="AQ1336" s="1"/>
      <c r="AR1336" s="1"/>
    </row>
    <row r="1337" spans="1:44" ht="15.75" thickBot="1">
      <c r="A1337" s="57"/>
      <c r="B1337" s="114"/>
      <c r="AD1337" s="1"/>
      <c r="AE1337" s="116"/>
      <c r="AF1337" s="116"/>
      <c r="AG1337" s="116"/>
      <c r="AH1337" s="1"/>
      <c r="AI1337" s="1"/>
      <c r="AJ1337" s="1"/>
      <c r="AK1337" s="1"/>
      <c r="AL1337" s="1"/>
      <c r="AM1337" s="1"/>
      <c r="AN1337" s="1"/>
      <c r="AO1337" s="1"/>
      <c r="AP1337" s="1"/>
      <c r="AQ1337" s="1"/>
      <c r="AR1337" s="1"/>
    </row>
    <row r="1338" spans="1:44" ht="15.75" thickBot="1">
      <c r="A1338" s="57"/>
      <c r="B1338" s="114"/>
      <c r="AD1338" s="1"/>
      <c r="AE1338" s="116"/>
      <c r="AF1338" s="116"/>
      <c r="AG1338" s="116"/>
      <c r="AH1338" s="1"/>
      <c r="AI1338" s="1"/>
      <c r="AJ1338" s="1"/>
      <c r="AK1338" s="1"/>
      <c r="AL1338" s="1"/>
      <c r="AM1338" s="1"/>
      <c r="AN1338" s="1"/>
      <c r="AO1338" s="1"/>
      <c r="AP1338" s="1"/>
      <c r="AQ1338" s="1"/>
      <c r="AR1338" s="1"/>
    </row>
    <row r="1339" spans="1:44" ht="15.75" thickBot="1">
      <c r="A1339" s="57"/>
      <c r="B1339" s="114"/>
      <c r="AD1339" s="1"/>
      <c r="AE1339" s="116"/>
      <c r="AF1339" s="116"/>
      <c r="AG1339" s="116"/>
      <c r="AH1339" s="1"/>
      <c r="AI1339" s="1"/>
      <c r="AJ1339" s="1"/>
      <c r="AK1339" s="1"/>
      <c r="AL1339" s="1"/>
      <c r="AM1339" s="1"/>
      <c r="AN1339" s="1"/>
      <c r="AO1339" s="1"/>
      <c r="AP1339" s="1"/>
      <c r="AQ1339" s="1"/>
      <c r="AR1339" s="1"/>
    </row>
    <row r="1340" spans="1:44" ht="15.75" thickBot="1">
      <c r="A1340" s="57"/>
      <c r="B1340" s="114"/>
      <c r="AD1340" s="1"/>
      <c r="AE1340" s="116"/>
      <c r="AF1340" s="116"/>
      <c r="AG1340" s="116"/>
      <c r="AH1340" s="1"/>
      <c r="AI1340" s="1"/>
      <c r="AJ1340" s="1"/>
      <c r="AK1340" s="1"/>
      <c r="AL1340" s="1"/>
      <c r="AM1340" s="1"/>
      <c r="AN1340" s="1"/>
      <c r="AO1340" s="1"/>
      <c r="AP1340" s="1"/>
      <c r="AQ1340" s="1"/>
      <c r="AR1340" s="1"/>
    </row>
    <row r="1341" spans="1:44" ht="15.75" thickBot="1">
      <c r="A1341" s="57"/>
      <c r="B1341" s="114"/>
      <c r="AD1341" s="1"/>
      <c r="AE1341" s="116"/>
      <c r="AF1341" s="116"/>
      <c r="AG1341" s="116"/>
      <c r="AH1341" s="1"/>
      <c r="AI1341" s="1"/>
      <c r="AJ1341" s="1"/>
      <c r="AK1341" s="1"/>
      <c r="AL1341" s="1"/>
      <c r="AM1341" s="1"/>
      <c r="AN1341" s="1"/>
      <c r="AO1341" s="1"/>
      <c r="AP1341" s="1"/>
      <c r="AQ1341" s="1"/>
      <c r="AR1341" s="1"/>
    </row>
    <row r="1342" spans="1:44" ht="15.75" thickBot="1">
      <c r="A1342" s="57"/>
      <c r="B1342" s="114"/>
      <c r="AD1342" s="1"/>
      <c r="AE1342" s="116"/>
      <c r="AF1342" s="116"/>
      <c r="AG1342" s="116"/>
      <c r="AH1342" s="1"/>
      <c r="AI1342" s="1"/>
      <c r="AJ1342" s="1"/>
      <c r="AK1342" s="1"/>
      <c r="AL1342" s="1"/>
      <c r="AM1342" s="1"/>
      <c r="AN1342" s="1"/>
      <c r="AO1342" s="1"/>
      <c r="AP1342" s="1"/>
      <c r="AQ1342" s="1"/>
      <c r="AR1342" s="1"/>
    </row>
    <row r="1343" spans="1:44" ht="15.75" thickBot="1">
      <c r="A1343" s="57"/>
      <c r="B1343" s="114"/>
      <c r="AD1343" s="1"/>
      <c r="AE1343" s="116"/>
      <c r="AF1343" s="116"/>
      <c r="AG1343" s="116"/>
      <c r="AH1343" s="1"/>
      <c r="AI1343" s="1"/>
      <c r="AJ1343" s="1"/>
      <c r="AK1343" s="1"/>
      <c r="AL1343" s="1"/>
      <c r="AM1343" s="1"/>
      <c r="AN1343" s="1"/>
      <c r="AO1343" s="1"/>
      <c r="AP1343" s="1"/>
      <c r="AQ1343" s="1"/>
      <c r="AR1343" s="1"/>
    </row>
    <row r="1344" spans="1:44" ht="15.75" thickBot="1">
      <c r="A1344" s="57"/>
      <c r="B1344" s="114"/>
      <c r="AD1344" s="1"/>
      <c r="AE1344" s="116"/>
      <c r="AF1344" s="116"/>
      <c r="AG1344" s="116"/>
      <c r="AH1344" s="1"/>
      <c r="AI1344" s="1"/>
      <c r="AJ1344" s="1"/>
      <c r="AK1344" s="1"/>
      <c r="AL1344" s="1"/>
      <c r="AM1344" s="1"/>
      <c r="AN1344" s="1"/>
      <c r="AO1344" s="1"/>
      <c r="AP1344" s="1"/>
      <c r="AQ1344" s="1"/>
      <c r="AR1344" s="1"/>
    </row>
    <row r="1345" spans="1:44" ht="15.75" thickBot="1">
      <c r="A1345" s="57"/>
      <c r="B1345" s="114"/>
      <c r="AD1345" s="1"/>
      <c r="AE1345" s="116"/>
      <c r="AF1345" s="116"/>
      <c r="AG1345" s="116"/>
      <c r="AH1345" s="1"/>
      <c r="AI1345" s="1"/>
      <c r="AJ1345" s="1"/>
      <c r="AK1345" s="1"/>
      <c r="AL1345" s="1"/>
      <c r="AM1345" s="1"/>
      <c r="AN1345" s="1"/>
      <c r="AO1345" s="1"/>
      <c r="AP1345" s="1"/>
      <c r="AQ1345" s="1"/>
      <c r="AR1345" s="1"/>
    </row>
    <row r="1346" spans="1:44" ht="15.75" thickBot="1">
      <c r="A1346" s="57"/>
      <c r="B1346" s="114"/>
      <c r="AD1346" s="1"/>
      <c r="AE1346" s="116"/>
      <c r="AF1346" s="116"/>
      <c r="AG1346" s="116"/>
      <c r="AH1346" s="1"/>
      <c r="AI1346" s="1"/>
      <c r="AJ1346" s="1"/>
      <c r="AK1346" s="1"/>
      <c r="AL1346" s="1"/>
      <c r="AM1346" s="1"/>
      <c r="AN1346" s="1"/>
      <c r="AO1346" s="1"/>
      <c r="AP1346" s="1"/>
      <c r="AQ1346" s="1"/>
      <c r="AR1346" s="1"/>
    </row>
    <row r="1347" spans="1:44" ht="15.75" thickBot="1">
      <c r="A1347" s="57"/>
      <c r="B1347" s="114"/>
      <c r="AD1347" s="1"/>
      <c r="AE1347" s="116"/>
      <c r="AF1347" s="116"/>
      <c r="AG1347" s="116"/>
      <c r="AH1347" s="1"/>
      <c r="AI1347" s="1"/>
      <c r="AJ1347" s="1"/>
      <c r="AK1347" s="1"/>
      <c r="AL1347" s="1"/>
      <c r="AM1347" s="1"/>
      <c r="AN1347" s="1"/>
      <c r="AO1347" s="1"/>
      <c r="AP1347" s="1"/>
      <c r="AQ1347" s="1"/>
      <c r="AR1347" s="1"/>
    </row>
    <row r="1348" spans="1:44" ht="15.75" thickBot="1">
      <c r="A1348" s="57"/>
      <c r="B1348" s="114"/>
      <c r="AD1348" s="1"/>
      <c r="AE1348" s="116"/>
      <c r="AF1348" s="116"/>
      <c r="AG1348" s="116"/>
      <c r="AH1348" s="1"/>
      <c r="AI1348" s="1"/>
      <c r="AJ1348" s="1"/>
      <c r="AK1348" s="1"/>
      <c r="AL1348" s="1"/>
      <c r="AM1348" s="1"/>
      <c r="AN1348" s="1"/>
      <c r="AO1348" s="1"/>
      <c r="AP1348" s="1"/>
      <c r="AQ1348" s="1"/>
      <c r="AR1348" s="1"/>
    </row>
    <row r="1349" spans="1:44" ht="15.75" thickBot="1">
      <c r="A1349" s="57"/>
      <c r="B1349" s="114"/>
      <c r="AD1349" s="1"/>
      <c r="AE1349" s="116"/>
      <c r="AF1349" s="116"/>
      <c r="AG1349" s="116"/>
      <c r="AH1349" s="1"/>
      <c r="AI1349" s="1"/>
      <c r="AJ1349" s="1"/>
      <c r="AK1349" s="1"/>
      <c r="AL1349" s="1"/>
      <c r="AM1349" s="1"/>
      <c r="AN1349" s="1"/>
      <c r="AO1349" s="1"/>
      <c r="AP1349" s="1"/>
      <c r="AQ1349" s="1"/>
      <c r="AR1349" s="1"/>
    </row>
    <row r="1350" spans="1:44" ht="15.75" thickBot="1">
      <c r="A1350" s="57"/>
      <c r="B1350" s="114"/>
      <c r="AD1350" s="1"/>
      <c r="AE1350" s="116"/>
      <c r="AF1350" s="116"/>
      <c r="AG1350" s="116"/>
      <c r="AH1350" s="1"/>
      <c r="AI1350" s="1"/>
      <c r="AJ1350" s="1"/>
      <c r="AK1350" s="1"/>
      <c r="AL1350" s="1"/>
      <c r="AM1350" s="1"/>
      <c r="AN1350" s="1"/>
      <c r="AO1350" s="1"/>
      <c r="AP1350" s="1"/>
      <c r="AQ1350" s="1"/>
      <c r="AR1350" s="1"/>
    </row>
    <row r="1351" spans="1:44" ht="15.75" thickBot="1">
      <c r="A1351" s="57"/>
      <c r="B1351" s="114"/>
      <c r="AD1351" s="1"/>
      <c r="AE1351" s="116"/>
      <c r="AF1351" s="116"/>
      <c r="AG1351" s="116"/>
      <c r="AH1351" s="1"/>
      <c r="AI1351" s="1"/>
      <c r="AJ1351" s="1"/>
      <c r="AK1351" s="1"/>
      <c r="AL1351" s="1"/>
      <c r="AM1351" s="1"/>
      <c r="AN1351" s="1"/>
      <c r="AO1351" s="1"/>
      <c r="AP1351" s="1"/>
      <c r="AQ1351" s="1"/>
      <c r="AR1351" s="1"/>
    </row>
    <row r="1352" spans="1:44" ht="15.75" thickBot="1">
      <c r="A1352" s="57"/>
      <c r="B1352" s="114"/>
      <c r="AD1352" s="1"/>
      <c r="AE1352" s="116"/>
      <c r="AF1352" s="116"/>
      <c r="AG1352" s="116"/>
      <c r="AH1352" s="1"/>
      <c r="AI1352" s="1"/>
      <c r="AJ1352" s="1"/>
      <c r="AK1352" s="1"/>
      <c r="AL1352" s="1"/>
      <c r="AM1352" s="1"/>
      <c r="AN1352" s="1"/>
      <c r="AO1352" s="1"/>
      <c r="AP1352" s="1"/>
      <c r="AQ1352" s="1"/>
      <c r="AR1352" s="1"/>
    </row>
    <row r="1353" spans="1:44" ht="15.75" thickBot="1">
      <c r="A1353" s="57"/>
      <c r="B1353" s="114"/>
      <c r="AD1353" s="1"/>
      <c r="AE1353" s="116"/>
      <c r="AF1353" s="116"/>
      <c r="AG1353" s="116"/>
      <c r="AH1353" s="1"/>
      <c r="AI1353" s="1"/>
      <c r="AJ1353" s="1"/>
      <c r="AK1353" s="1"/>
      <c r="AL1353" s="1"/>
      <c r="AM1353" s="1"/>
      <c r="AN1353" s="1"/>
      <c r="AO1353" s="1"/>
      <c r="AP1353" s="1"/>
      <c r="AQ1353" s="1"/>
      <c r="AR1353" s="1"/>
    </row>
    <row r="1354" spans="1:44" ht="15.75" thickBot="1">
      <c r="A1354" s="57"/>
      <c r="B1354" s="114"/>
      <c r="AD1354" s="1"/>
      <c r="AE1354" s="116"/>
      <c r="AF1354" s="116"/>
      <c r="AG1354" s="116"/>
      <c r="AH1354" s="1"/>
      <c r="AI1354" s="1"/>
      <c r="AJ1354" s="1"/>
      <c r="AK1354" s="1"/>
      <c r="AL1354" s="1"/>
      <c r="AM1354" s="1"/>
      <c r="AN1354" s="1"/>
      <c r="AO1354" s="1"/>
      <c r="AP1354" s="1"/>
      <c r="AQ1354" s="1"/>
      <c r="AR1354" s="1"/>
    </row>
    <row r="1355" spans="1:44" ht="15.75" thickBot="1">
      <c r="A1355" s="57"/>
      <c r="B1355" s="114"/>
      <c r="AD1355" s="1"/>
      <c r="AE1355" s="116"/>
      <c r="AF1355" s="116"/>
      <c r="AG1355" s="116"/>
      <c r="AH1355" s="1"/>
      <c r="AI1355" s="1"/>
      <c r="AJ1355" s="1"/>
      <c r="AK1355" s="1"/>
      <c r="AL1355" s="1"/>
      <c r="AM1355" s="1"/>
      <c r="AN1355" s="1"/>
      <c r="AO1355" s="1"/>
      <c r="AP1355" s="1"/>
      <c r="AQ1355" s="1"/>
      <c r="AR1355" s="1"/>
    </row>
    <row r="1356" spans="1:44" ht="15.75" thickBot="1">
      <c r="A1356" s="57"/>
      <c r="B1356" s="114"/>
      <c r="AD1356" s="1"/>
      <c r="AE1356" s="116"/>
      <c r="AF1356" s="116"/>
      <c r="AG1356" s="116"/>
      <c r="AH1356" s="1"/>
      <c r="AI1356" s="1"/>
      <c r="AJ1356" s="1"/>
      <c r="AK1356" s="1"/>
      <c r="AL1356" s="1"/>
      <c r="AM1356" s="1"/>
      <c r="AN1356" s="1"/>
      <c r="AO1356" s="1"/>
      <c r="AP1356" s="1"/>
      <c r="AQ1356" s="1"/>
      <c r="AR1356" s="1"/>
    </row>
    <row r="1357" spans="1:44" ht="15.75" thickBot="1">
      <c r="A1357" s="57"/>
      <c r="B1357" s="114"/>
      <c r="AD1357" s="1"/>
      <c r="AE1357" s="116"/>
      <c r="AF1357" s="116"/>
      <c r="AG1357" s="116"/>
      <c r="AH1357" s="1"/>
      <c r="AI1357" s="1"/>
      <c r="AJ1357" s="1"/>
      <c r="AK1357" s="1"/>
      <c r="AL1357" s="1"/>
      <c r="AM1357" s="1"/>
      <c r="AN1357" s="1"/>
      <c r="AO1357" s="1"/>
      <c r="AP1357" s="1"/>
      <c r="AQ1357" s="1"/>
      <c r="AR1357" s="1"/>
    </row>
    <row r="1358" spans="1:44" ht="15.75" thickBot="1">
      <c r="A1358" s="57"/>
      <c r="B1358" s="114"/>
      <c r="AD1358" s="1"/>
      <c r="AE1358" s="116"/>
      <c r="AF1358" s="116"/>
      <c r="AG1358" s="116"/>
      <c r="AH1358" s="1"/>
      <c r="AI1358" s="1"/>
      <c r="AJ1358" s="1"/>
      <c r="AK1358" s="1"/>
      <c r="AL1358" s="1"/>
      <c r="AM1358" s="1"/>
      <c r="AN1358" s="1"/>
      <c r="AO1358" s="1"/>
      <c r="AP1358" s="1"/>
      <c r="AQ1358" s="1"/>
      <c r="AR1358" s="1"/>
    </row>
    <row r="1359" spans="1:44" ht="15.75" thickBot="1">
      <c r="A1359" s="57"/>
      <c r="B1359" s="114"/>
      <c r="AD1359" s="1"/>
      <c r="AE1359" s="116"/>
      <c r="AF1359" s="116"/>
      <c r="AG1359" s="116"/>
      <c r="AH1359" s="1"/>
      <c r="AI1359" s="1"/>
      <c r="AJ1359" s="1"/>
      <c r="AK1359" s="1"/>
      <c r="AL1359" s="1"/>
      <c r="AM1359" s="1"/>
      <c r="AN1359" s="1"/>
      <c r="AO1359" s="1"/>
      <c r="AP1359" s="1"/>
      <c r="AQ1359" s="1"/>
      <c r="AR1359" s="1"/>
    </row>
    <row r="1360" spans="1:44" ht="15.75" thickBot="1">
      <c r="A1360" s="57"/>
      <c r="B1360" s="114"/>
      <c r="AD1360" s="1"/>
      <c r="AE1360" s="116"/>
      <c r="AF1360" s="116"/>
      <c r="AG1360" s="116"/>
      <c r="AH1360" s="1"/>
      <c r="AI1360" s="1"/>
      <c r="AJ1360" s="1"/>
      <c r="AK1360" s="1"/>
      <c r="AL1360" s="1"/>
      <c r="AM1360" s="1"/>
      <c r="AN1360" s="1"/>
      <c r="AO1360" s="1"/>
      <c r="AP1360" s="1"/>
      <c r="AQ1360" s="1"/>
      <c r="AR1360" s="1"/>
    </row>
    <row r="1361" spans="1:44" ht="15.75" thickBot="1">
      <c r="A1361" s="57"/>
      <c r="B1361" s="114"/>
      <c r="AD1361" s="1"/>
      <c r="AE1361" s="116"/>
      <c r="AF1361" s="116"/>
      <c r="AG1361" s="116"/>
      <c r="AH1361" s="1"/>
      <c r="AI1361" s="1"/>
      <c r="AJ1361" s="1"/>
      <c r="AK1361" s="1"/>
      <c r="AL1361" s="1"/>
      <c r="AM1361" s="1"/>
      <c r="AN1361" s="1"/>
      <c r="AO1361" s="1"/>
      <c r="AP1361" s="1"/>
      <c r="AQ1361" s="1"/>
      <c r="AR1361" s="1"/>
    </row>
    <row r="1362" spans="1:44" ht="15.75" thickBot="1">
      <c r="A1362" s="57"/>
      <c r="B1362" s="114"/>
      <c r="AD1362" s="1"/>
      <c r="AE1362" s="116"/>
      <c r="AF1362" s="116"/>
      <c r="AG1362" s="116"/>
      <c r="AH1362" s="1"/>
      <c r="AI1362" s="1"/>
      <c r="AJ1362" s="1"/>
      <c r="AK1362" s="1"/>
      <c r="AL1362" s="1"/>
      <c r="AM1362" s="1"/>
      <c r="AN1362" s="1"/>
      <c r="AO1362" s="1"/>
      <c r="AP1362" s="1"/>
      <c r="AQ1362" s="1"/>
      <c r="AR1362" s="1"/>
    </row>
    <row r="1363" spans="1:44" ht="15.75" thickBot="1">
      <c r="A1363" s="57"/>
      <c r="B1363" s="114"/>
      <c r="AD1363" s="1"/>
      <c r="AE1363" s="116"/>
      <c r="AF1363" s="116"/>
      <c r="AG1363" s="116"/>
      <c r="AH1363" s="1"/>
      <c r="AI1363" s="1"/>
      <c r="AJ1363" s="1"/>
      <c r="AK1363" s="1"/>
      <c r="AL1363" s="1"/>
      <c r="AM1363" s="1"/>
      <c r="AN1363" s="1"/>
      <c r="AO1363" s="1"/>
      <c r="AP1363" s="1"/>
      <c r="AQ1363" s="1"/>
      <c r="AR1363" s="1"/>
    </row>
    <row r="1364" spans="1:44" ht="15.75" thickBot="1">
      <c r="A1364" s="57"/>
      <c r="B1364" s="114"/>
      <c r="AD1364" s="1"/>
      <c r="AE1364" s="116"/>
      <c r="AF1364" s="116"/>
      <c r="AG1364" s="116"/>
      <c r="AH1364" s="1"/>
      <c r="AI1364" s="1"/>
      <c r="AJ1364" s="1"/>
      <c r="AK1364" s="1"/>
      <c r="AL1364" s="1"/>
      <c r="AM1364" s="1"/>
      <c r="AN1364" s="1"/>
      <c r="AO1364" s="1"/>
      <c r="AP1364" s="1"/>
      <c r="AQ1364" s="1"/>
      <c r="AR1364" s="1"/>
    </row>
    <row r="1365" spans="1:44" ht="15.75" thickBot="1">
      <c r="A1365" s="57"/>
      <c r="B1365" s="114"/>
      <c r="AD1365" s="1"/>
      <c r="AE1365" s="116"/>
      <c r="AF1365" s="116"/>
      <c r="AG1365" s="116"/>
      <c r="AH1365" s="1"/>
      <c r="AI1365" s="1"/>
      <c r="AJ1365" s="1"/>
      <c r="AK1365" s="1"/>
      <c r="AL1365" s="1"/>
      <c r="AM1365" s="1"/>
      <c r="AN1365" s="1"/>
      <c r="AO1365" s="1"/>
      <c r="AP1365" s="1"/>
      <c r="AQ1365" s="1"/>
      <c r="AR1365" s="1"/>
    </row>
    <row r="1366" spans="1:44" ht="15.75" thickBot="1">
      <c r="A1366" s="57"/>
      <c r="B1366" s="114"/>
      <c r="AD1366" s="1"/>
      <c r="AE1366" s="116"/>
      <c r="AF1366" s="116"/>
      <c r="AG1366" s="116"/>
      <c r="AH1366" s="1"/>
      <c r="AI1366" s="1"/>
      <c r="AJ1366" s="1"/>
      <c r="AK1366" s="1"/>
      <c r="AL1366" s="1"/>
      <c r="AM1366" s="1"/>
      <c r="AN1366" s="1"/>
      <c r="AO1366" s="1"/>
      <c r="AP1366" s="1"/>
      <c r="AQ1366" s="1"/>
      <c r="AR1366" s="1"/>
    </row>
    <row r="1367" spans="1:44" ht="15.75" thickBot="1">
      <c r="A1367" s="57"/>
      <c r="B1367" s="114"/>
      <c r="AD1367" s="1"/>
      <c r="AE1367" s="116"/>
      <c r="AF1367" s="116"/>
      <c r="AG1367" s="116"/>
      <c r="AH1367" s="1"/>
      <c r="AI1367" s="1"/>
      <c r="AJ1367" s="1"/>
      <c r="AK1367" s="1"/>
      <c r="AL1367" s="1"/>
      <c r="AM1367" s="1"/>
      <c r="AN1367" s="1"/>
      <c r="AO1367" s="1"/>
      <c r="AP1367" s="1"/>
      <c r="AQ1367" s="1"/>
      <c r="AR1367" s="1"/>
    </row>
    <row r="1368" spans="1:44" ht="15.75" thickBot="1">
      <c r="A1368" s="57"/>
      <c r="B1368" s="114"/>
      <c r="AD1368" s="1"/>
      <c r="AE1368" s="116"/>
      <c r="AF1368" s="116"/>
      <c r="AG1368" s="116"/>
      <c r="AH1368" s="1"/>
      <c r="AI1368" s="1"/>
      <c r="AJ1368" s="1"/>
      <c r="AK1368" s="1"/>
      <c r="AL1368" s="1"/>
      <c r="AM1368" s="1"/>
      <c r="AN1368" s="1"/>
      <c r="AO1368" s="1"/>
      <c r="AP1368" s="1"/>
      <c r="AQ1368" s="1"/>
      <c r="AR1368" s="1"/>
    </row>
    <row r="1369" spans="1:44" ht="15.75" thickBot="1">
      <c r="A1369" s="57"/>
      <c r="B1369" s="114"/>
      <c r="AD1369" s="1"/>
      <c r="AE1369" s="116"/>
      <c r="AF1369" s="116"/>
      <c r="AG1369" s="116"/>
      <c r="AH1369" s="1"/>
      <c r="AI1369" s="1"/>
      <c r="AJ1369" s="1"/>
      <c r="AK1369" s="1"/>
      <c r="AL1369" s="1"/>
      <c r="AM1369" s="1"/>
      <c r="AN1369" s="1"/>
      <c r="AO1369" s="1"/>
      <c r="AP1369" s="1"/>
      <c r="AQ1369" s="1"/>
      <c r="AR1369" s="1"/>
    </row>
    <row r="1370" spans="1:44" ht="15.75" thickBot="1">
      <c r="A1370" s="57"/>
      <c r="B1370" s="114"/>
      <c r="AD1370" s="1"/>
      <c r="AE1370" s="116"/>
      <c r="AF1370" s="116"/>
      <c r="AG1370" s="116"/>
      <c r="AH1370" s="1"/>
      <c r="AI1370" s="1"/>
      <c r="AJ1370" s="1"/>
      <c r="AK1370" s="1"/>
      <c r="AL1370" s="1"/>
      <c r="AM1370" s="1"/>
      <c r="AN1370" s="1"/>
      <c r="AO1370" s="1"/>
      <c r="AP1370" s="1"/>
      <c r="AQ1370" s="1"/>
      <c r="AR1370" s="1"/>
    </row>
    <row r="1371" spans="1:44" ht="15.75" thickBot="1">
      <c r="A1371" s="57"/>
      <c r="B1371" s="114"/>
      <c r="AD1371" s="1"/>
      <c r="AE1371" s="116"/>
      <c r="AF1371" s="116"/>
      <c r="AG1371" s="116"/>
      <c r="AH1371" s="1"/>
      <c r="AI1371" s="1"/>
      <c r="AJ1371" s="1"/>
      <c r="AK1371" s="1"/>
      <c r="AL1371" s="1"/>
      <c r="AM1371" s="1"/>
      <c r="AN1371" s="1"/>
      <c r="AO1371" s="1"/>
      <c r="AP1371" s="1"/>
      <c r="AQ1371" s="1"/>
      <c r="AR1371" s="1"/>
    </row>
    <row r="1372" spans="1:44" ht="15.75" thickBot="1">
      <c r="A1372" s="57"/>
      <c r="B1372" s="114"/>
      <c r="AD1372" s="1"/>
      <c r="AE1372" s="116"/>
      <c r="AF1372" s="116"/>
      <c r="AG1372" s="116"/>
      <c r="AH1372" s="1"/>
      <c r="AI1372" s="1"/>
      <c r="AJ1372" s="1"/>
      <c r="AK1372" s="1"/>
      <c r="AL1372" s="1"/>
      <c r="AM1372" s="1"/>
      <c r="AN1372" s="1"/>
      <c r="AO1372" s="1"/>
      <c r="AP1372" s="1"/>
      <c r="AQ1372" s="1"/>
      <c r="AR1372" s="1"/>
    </row>
    <row r="1373" spans="1:44" ht="15.75" thickBot="1">
      <c r="A1373" s="57"/>
      <c r="B1373" s="114"/>
      <c r="AD1373" s="1"/>
      <c r="AE1373" s="116"/>
      <c r="AF1373" s="116"/>
      <c r="AG1373" s="116"/>
      <c r="AH1373" s="1"/>
      <c r="AI1373" s="1"/>
      <c r="AJ1373" s="1"/>
      <c r="AK1373" s="1"/>
      <c r="AL1373" s="1"/>
      <c r="AM1373" s="1"/>
      <c r="AN1373" s="1"/>
      <c r="AO1373" s="1"/>
      <c r="AP1373" s="1"/>
      <c r="AQ1373" s="1"/>
      <c r="AR1373" s="1"/>
    </row>
    <row r="1374" spans="1:44" ht="15.75" thickBot="1">
      <c r="A1374" s="57"/>
      <c r="B1374" s="114"/>
      <c r="AD1374" s="1"/>
      <c r="AE1374" s="116"/>
      <c r="AF1374" s="116"/>
      <c r="AG1374" s="116"/>
      <c r="AH1374" s="1"/>
      <c r="AI1374" s="1"/>
      <c r="AJ1374" s="1"/>
      <c r="AK1374" s="1"/>
      <c r="AL1374" s="1"/>
      <c r="AM1374" s="1"/>
      <c r="AN1374" s="1"/>
      <c r="AO1374" s="1"/>
      <c r="AP1374" s="1"/>
      <c r="AQ1374" s="1"/>
      <c r="AR1374" s="1"/>
    </row>
    <row r="1375" spans="1:44" ht="15.75" thickBot="1">
      <c r="A1375" s="57"/>
      <c r="B1375" s="114"/>
      <c r="AD1375" s="1"/>
      <c r="AE1375" s="116"/>
      <c r="AF1375" s="116"/>
      <c r="AG1375" s="116"/>
      <c r="AH1375" s="1"/>
      <c r="AI1375" s="1"/>
      <c r="AJ1375" s="1"/>
      <c r="AK1375" s="1"/>
      <c r="AL1375" s="1"/>
      <c r="AM1375" s="1"/>
      <c r="AN1375" s="1"/>
      <c r="AO1375" s="1"/>
      <c r="AP1375" s="1"/>
      <c r="AQ1375" s="1"/>
      <c r="AR1375" s="1"/>
    </row>
    <row r="1376" spans="1:44" ht="15.75" thickBot="1">
      <c r="A1376" s="57"/>
      <c r="B1376" s="114"/>
      <c r="AD1376" s="1"/>
      <c r="AE1376" s="116"/>
      <c r="AF1376" s="116"/>
      <c r="AG1376" s="116"/>
      <c r="AH1376" s="1"/>
      <c r="AI1376" s="1"/>
      <c r="AJ1376" s="1"/>
      <c r="AK1376" s="1"/>
      <c r="AL1376" s="1"/>
      <c r="AM1376" s="1"/>
      <c r="AN1376" s="1"/>
      <c r="AO1376" s="1"/>
      <c r="AP1376" s="1"/>
      <c r="AQ1376" s="1"/>
      <c r="AR1376" s="1"/>
    </row>
    <row r="1377" spans="1:44" ht="15.75" thickBot="1">
      <c r="A1377" s="57"/>
      <c r="B1377" s="114"/>
      <c r="AD1377" s="1"/>
      <c r="AE1377" s="116"/>
      <c r="AF1377" s="116"/>
      <c r="AG1377" s="116"/>
      <c r="AH1377" s="1"/>
      <c r="AI1377" s="1"/>
      <c r="AJ1377" s="1"/>
      <c r="AK1377" s="1"/>
      <c r="AL1377" s="1"/>
      <c r="AM1377" s="1"/>
      <c r="AN1377" s="1"/>
      <c r="AO1377" s="1"/>
      <c r="AP1377" s="1"/>
      <c r="AQ1377" s="1"/>
      <c r="AR1377" s="1"/>
    </row>
    <row r="1378" spans="1:44" ht="15.75" thickBot="1">
      <c r="A1378" s="57"/>
      <c r="B1378" s="114"/>
      <c r="AD1378" s="1"/>
      <c r="AE1378" s="116"/>
      <c r="AF1378" s="116"/>
      <c r="AG1378" s="116"/>
      <c r="AH1378" s="1"/>
      <c r="AI1378" s="1"/>
      <c r="AJ1378" s="1"/>
      <c r="AK1378" s="1"/>
      <c r="AL1378" s="1"/>
      <c r="AM1378" s="1"/>
      <c r="AN1378" s="1"/>
      <c r="AO1378" s="1"/>
      <c r="AP1378" s="1"/>
      <c r="AQ1378" s="1"/>
      <c r="AR1378" s="1"/>
    </row>
    <row r="1379" spans="1:44" ht="15.75" thickBot="1">
      <c r="A1379" s="57"/>
      <c r="B1379" s="114"/>
      <c r="AD1379" s="1"/>
      <c r="AE1379" s="116"/>
      <c r="AF1379" s="116"/>
      <c r="AG1379" s="116"/>
      <c r="AH1379" s="1"/>
      <c r="AI1379" s="1"/>
      <c r="AJ1379" s="1"/>
      <c r="AK1379" s="1"/>
      <c r="AL1379" s="1"/>
      <c r="AM1379" s="1"/>
      <c r="AN1379" s="1"/>
      <c r="AO1379" s="1"/>
      <c r="AP1379" s="1"/>
      <c r="AQ1379" s="1"/>
      <c r="AR1379" s="1"/>
    </row>
    <row r="1380" spans="1:44" ht="15.75" thickBot="1">
      <c r="A1380" s="57"/>
      <c r="B1380" s="114"/>
      <c r="AD1380" s="1"/>
      <c r="AE1380" s="116"/>
      <c r="AF1380" s="116"/>
      <c r="AG1380" s="116"/>
      <c r="AH1380" s="1"/>
      <c r="AI1380" s="1"/>
      <c r="AJ1380" s="1"/>
      <c r="AK1380" s="1"/>
      <c r="AL1380" s="1"/>
      <c r="AM1380" s="1"/>
      <c r="AN1380" s="1"/>
      <c r="AO1380" s="1"/>
      <c r="AP1380" s="1"/>
      <c r="AQ1380" s="1"/>
      <c r="AR1380" s="1"/>
    </row>
    <row r="1381" spans="1:44" ht="15.75" thickBot="1">
      <c r="A1381" s="57"/>
      <c r="B1381" s="114"/>
      <c r="AD1381" s="1"/>
      <c r="AE1381" s="116"/>
      <c r="AF1381" s="116"/>
      <c r="AG1381" s="116"/>
      <c r="AH1381" s="1"/>
      <c r="AI1381" s="1"/>
      <c r="AJ1381" s="1"/>
      <c r="AK1381" s="1"/>
      <c r="AL1381" s="1"/>
      <c r="AM1381" s="1"/>
      <c r="AN1381" s="1"/>
      <c r="AO1381" s="1"/>
      <c r="AP1381" s="1"/>
      <c r="AQ1381" s="1"/>
      <c r="AR1381" s="1"/>
    </row>
    <row r="1382" spans="1:44" ht="15.75" thickBot="1">
      <c r="A1382" s="57"/>
      <c r="B1382" s="114"/>
      <c r="AD1382" s="1"/>
      <c r="AE1382" s="116"/>
      <c r="AF1382" s="116"/>
      <c r="AG1382" s="116"/>
      <c r="AH1382" s="1"/>
      <c r="AI1382" s="1"/>
      <c r="AJ1382" s="1"/>
      <c r="AK1382" s="1"/>
      <c r="AL1382" s="1"/>
      <c r="AM1382" s="1"/>
      <c r="AN1382" s="1"/>
      <c r="AO1382" s="1"/>
      <c r="AP1382" s="1"/>
      <c r="AQ1382" s="1"/>
      <c r="AR1382" s="1"/>
    </row>
    <row r="1383" spans="1:44" ht="15.75" thickBot="1">
      <c r="A1383" s="57"/>
      <c r="B1383" s="114"/>
      <c r="AD1383" s="1"/>
      <c r="AE1383" s="116"/>
      <c r="AF1383" s="116"/>
      <c r="AG1383" s="116"/>
      <c r="AH1383" s="1"/>
      <c r="AI1383" s="1"/>
      <c r="AJ1383" s="1"/>
      <c r="AK1383" s="1"/>
      <c r="AL1383" s="1"/>
      <c r="AM1383" s="1"/>
      <c r="AN1383" s="1"/>
      <c r="AO1383" s="1"/>
      <c r="AP1383" s="1"/>
      <c r="AQ1383" s="1"/>
      <c r="AR1383" s="1"/>
    </row>
    <row r="1384" spans="1:44" ht="15.75" thickBot="1">
      <c r="A1384" s="57"/>
      <c r="B1384" s="114"/>
      <c r="AD1384" s="1"/>
      <c r="AE1384" s="116"/>
      <c r="AF1384" s="116"/>
      <c r="AG1384" s="116"/>
      <c r="AH1384" s="1"/>
      <c r="AI1384" s="1"/>
      <c r="AJ1384" s="1"/>
      <c r="AK1384" s="1"/>
      <c r="AL1384" s="1"/>
      <c r="AM1384" s="1"/>
      <c r="AN1384" s="1"/>
      <c r="AO1384" s="1"/>
      <c r="AP1384" s="1"/>
      <c r="AQ1384" s="1"/>
      <c r="AR1384" s="1"/>
    </row>
    <row r="1385" spans="1:44" ht="15.75" thickBot="1">
      <c r="A1385" s="57"/>
      <c r="B1385" s="114"/>
      <c r="AD1385" s="1"/>
      <c r="AE1385" s="116"/>
      <c r="AF1385" s="116"/>
      <c r="AG1385" s="116"/>
      <c r="AH1385" s="1"/>
      <c r="AI1385" s="1"/>
      <c r="AJ1385" s="1"/>
      <c r="AK1385" s="1"/>
      <c r="AL1385" s="1"/>
      <c r="AM1385" s="1"/>
      <c r="AN1385" s="1"/>
      <c r="AO1385" s="1"/>
      <c r="AP1385" s="1"/>
      <c r="AQ1385" s="1"/>
      <c r="AR1385" s="1"/>
    </row>
    <row r="1386" spans="1:44" ht="15.75" thickBot="1">
      <c r="A1386" s="57"/>
      <c r="B1386" s="114"/>
      <c r="AD1386" s="1"/>
      <c r="AE1386" s="116"/>
      <c r="AF1386" s="116"/>
      <c r="AG1386" s="116"/>
      <c r="AH1386" s="1"/>
      <c r="AI1386" s="1"/>
      <c r="AJ1386" s="1"/>
      <c r="AK1386" s="1"/>
      <c r="AL1386" s="1"/>
      <c r="AM1386" s="1"/>
      <c r="AN1386" s="1"/>
      <c r="AO1386" s="1"/>
      <c r="AP1386" s="1"/>
      <c r="AQ1386" s="1"/>
      <c r="AR1386" s="1"/>
    </row>
    <row r="1387" spans="1:44" ht="15.75" thickBot="1">
      <c r="A1387" s="57"/>
      <c r="B1387" s="114"/>
      <c r="AD1387" s="1"/>
      <c r="AE1387" s="116"/>
      <c r="AF1387" s="116"/>
      <c r="AG1387" s="116"/>
      <c r="AH1387" s="1"/>
      <c r="AI1387" s="1"/>
      <c r="AJ1387" s="1"/>
      <c r="AK1387" s="1"/>
      <c r="AL1387" s="1"/>
      <c r="AM1387" s="1"/>
      <c r="AN1387" s="1"/>
      <c r="AO1387" s="1"/>
      <c r="AP1387" s="1"/>
      <c r="AQ1387" s="1"/>
      <c r="AR1387" s="1"/>
    </row>
    <row r="1388" spans="1:44">
      <c r="A1388" s="57"/>
      <c r="B1388" s="114"/>
      <c r="AD1388" s="1"/>
      <c r="AE1388" s="1"/>
      <c r="AF1388" s="1"/>
      <c r="AG1388" s="1"/>
      <c r="AH1388" s="1"/>
      <c r="AI1388" s="1"/>
      <c r="AJ1388" s="1"/>
      <c r="AK1388" s="1"/>
      <c r="AL1388" s="1"/>
      <c r="AM1388" s="1"/>
      <c r="AN1388" s="1"/>
      <c r="AO1388" s="1"/>
      <c r="AP1388" s="1"/>
      <c r="AQ1388" s="1"/>
      <c r="AR1388" s="1"/>
    </row>
    <row r="1389" spans="1:44">
      <c r="A1389" s="57"/>
      <c r="B1389" s="114"/>
      <c r="AD1389" s="1"/>
      <c r="AE1389" s="1"/>
      <c r="AF1389" s="1"/>
      <c r="AG1389" s="1"/>
      <c r="AH1389" s="1"/>
      <c r="AI1389" s="1"/>
      <c r="AJ1389" s="1"/>
      <c r="AK1389" s="1"/>
      <c r="AL1389" s="1"/>
      <c r="AM1389" s="1"/>
      <c r="AN1389" s="1"/>
      <c r="AO1389" s="1"/>
      <c r="AP1389" s="1"/>
      <c r="AQ1389" s="1"/>
      <c r="AR1389" s="1"/>
    </row>
    <row r="1390" spans="1:44">
      <c r="A1390" s="57"/>
      <c r="B1390" s="114"/>
      <c r="AD1390" s="1"/>
      <c r="AE1390" s="1"/>
      <c r="AF1390" s="1"/>
      <c r="AG1390" s="1"/>
      <c r="AH1390" s="1"/>
      <c r="AI1390" s="1"/>
      <c r="AJ1390" s="1"/>
      <c r="AK1390" s="1"/>
      <c r="AL1390" s="1"/>
      <c r="AM1390" s="1"/>
      <c r="AN1390" s="1"/>
      <c r="AO1390" s="1"/>
      <c r="AP1390" s="1"/>
      <c r="AQ1390" s="1"/>
      <c r="AR1390" s="1"/>
    </row>
    <row r="1391" spans="1:44">
      <c r="A1391" s="57"/>
      <c r="B1391" s="114"/>
      <c r="AD1391" s="1"/>
      <c r="AE1391" s="1"/>
      <c r="AF1391" s="1"/>
      <c r="AG1391" s="1"/>
      <c r="AH1391" s="1"/>
      <c r="AI1391" s="1"/>
      <c r="AJ1391" s="1"/>
      <c r="AK1391" s="1"/>
      <c r="AL1391" s="1"/>
      <c r="AM1391" s="1"/>
      <c r="AN1391" s="1"/>
      <c r="AO1391" s="1"/>
      <c r="AP1391" s="1"/>
      <c r="AQ1391" s="1"/>
      <c r="AR1391" s="1"/>
    </row>
    <row r="1392" spans="1:44">
      <c r="A1392" s="57"/>
      <c r="B1392" s="114"/>
      <c r="AD1392" s="1"/>
      <c r="AE1392" s="1"/>
      <c r="AF1392" s="1"/>
      <c r="AG1392" s="1"/>
      <c r="AH1392" s="1"/>
      <c r="AI1392" s="1"/>
      <c r="AJ1392" s="1"/>
      <c r="AK1392" s="1"/>
      <c r="AL1392" s="1"/>
      <c r="AM1392" s="1"/>
      <c r="AN1392" s="1"/>
      <c r="AO1392" s="1"/>
      <c r="AP1392" s="1"/>
      <c r="AQ1392" s="1"/>
      <c r="AR1392" s="1"/>
    </row>
    <row r="1393" spans="1:44">
      <c r="A1393" s="57"/>
      <c r="B1393" s="114"/>
      <c r="AD1393" s="1"/>
      <c r="AE1393" s="1"/>
      <c r="AF1393" s="1"/>
      <c r="AG1393" s="1"/>
      <c r="AH1393" s="1"/>
      <c r="AI1393" s="1"/>
      <c r="AJ1393" s="1"/>
      <c r="AK1393" s="1"/>
      <c r="AL1393" s="1"/>
      <c r="AM1393" s="1"/>
      <c r="AN1393" s="1"/>
      <c r="AO1393" s="1"/>
      <c r="AP1393" s="1"/>
      <c r="AQ1393" s="1"/>
      <c r="AR1393" s="1"/>
    </row>
    <row r="1394" spans="1:44">
      <c r="A1394" s="57"/>
      <c r="B1394" s="114"/>
      <c r="AD1394" s="1"/>
      <c r="AE1394" s="1"/>
      <c r="AF1394" s="1"/>
      <c r="AG1394" s="1"/>
      <c r="AH1394" s="1"/>
      <c r="AI1394" s="1"/>
      <c r="AJ1394" s="1"/>
      <c r="AK1394" s="1"/>
      <c r="AL1394" s="1"/>
      <c r="AM1394" s="1"/>
      <c r="AN1394" s="1"/>
      <c r="AO1394" s="1"/>
      <c r="AP1394" s="1"/>
      <c r="AQ1394" s="1"/>
      <c r="AR1394" s="1"/>
    </row>
    <row r="1395" spans="1:44">
      <c r="A1395" s="57"/>
      <c r="B1395" s="114"/>
      <c r="AD1395" s="1"/>
      <c r="AE1395" s="1"/>
      <c r="AF1395" s="1"/>
      <c r="AG1395" s="1"/>
      <c r="AH1395" s="1"/>
      <c r="AI1395" s="1"/>
      <c r="AJ1395" s="1"/>
      <c r="AK1395" s="1"/>
      <c r="AL1395" s="1"/>
      <c r="AM1395" s="1"/>
      <c r="AN1395" s="1"/>
      <c r="AO1395" s="1"/>
      <c r="AP1395" s="1"/>
      <c r="AQ1395" s="1"/>
      <c r="AR1395" s="1"/>
    </row>
    <row r="1396" spans="1:44">
      <c r="A1396" s="57"/>
      <c r="B1396" s="114"/>
      <c r="AD1396" s="1"/>
      <c r="AE1396" s="1"/>
      <c r="AF1396" s="1"/>
      <c r="AG1396" s="1"/>
      <c r="AH1396" s="1"/>
      <c r="AI1396" s="1"/>
      <c r="AJ1396" s="1"/>
      <c r="AK1396" s="1"/>
      <c r="AL1396" s="1"/>
      <c r="AM1396" s="1"/>
      <c r="AN1396" s="1"/>
      <c r="AO1396" s="1"/>
      <c r="AP1396" s="1"/>
      <c r="AQ1396" s="1"/>
      <c r="AR1396" s="1"/>
    </row>
    <row r="1397" spans="1:44">
      <c r="A1397" s="57"/>
      <c r="B1397" s="114"/>
      <c r="AD1397" s="1"/>
      <c r="AE1397" s="1"/>
      <c r="AF1397" s="1"/>
      <c r="AG1397" s="1"/>
      <c r="AH1397" s="1"/>
      <c r="AI1397" s="1"/>
      <c r="AJ1397" s="1"/>
      <c r="AK1397" s="1"/>
      <c r="AL1397" s="1"/>
      <c r="AM1397" s="1"/>
      <c r="AN1397" s="1"/>
      <c r="AO1397" s="1"/>
      <c r="AP1397" s="1"/>
      <c r="AQ1397" s="1"/>
      <c r="AR1397" s="1"/>
    </row>
    <row r="1398" spans="1:44">
      <c r="A1398" s="57"/>
      <c r="B1398" s="114"/>
      <c r="AD1398" s="1"/>
      <c r="AE1398" s="1"/>
      <c r="AF1398" s="1"/>
      <c r="AG1398" s="1"/>
      <c r="AH1398" s="1"/>
      <c r="AI1398" s="1"/>
      <c r="AJ1398" s="1"/>
      <c r="AK1398" s="1"/>
      <c r="AL1398" s="1"/>
      <c r="AM1398" s="1"/>
      <c r="AN1398" s="1"/>
      <c r="AO1398" s="1"/>
      <c r="AP1398" s="1"/>
      <c r="AQ1398" s="1"/>
      <c r="AR1398" s="1"/>
    </row>
    <row r="1399" spans="1:44">
      <c r="A1399" s="57"/>
      <c r="B1399" s="114"/>
      <c r="AD1399" s="1"/>
      <c r="AE1399" s="1"/>
      <c r="AF1399" s="1"/>
      <c r="AG1399" s="1"/>
      <c r="AH1399" s="1"/>
      <c r="AI1399" s="1"/>
      <c r="AJ1399" s="1"/>
      <c r="AK1399" s="1"/>
      <c r="AL1399" s="1"/>
      <c r="AM1399" s="1"/>
      <c r="AN1399" s="1"/>
      <c r="AO1399" s="1"/>
      <c r="AP1399" s="1"/>
      <c r="AQ1399" s="1"/>
      <c r="AR1399" s="1"/>
    </row>
    <row r="1400" spans="1:44">
      <c r="A1400" s="57"/>
      <c r="B1400" s="114"/>
      <c r="AD1400" s="1"/>
      <c r="AE1400" s="1"/>
      <c r="AF1400" s="1"/>
      <c r="AG1400" s="1"/>
      <c r="AH1400" s="1"/>
      <c r="AI1400" s="1"/>
      <c r="AJ1400" s="1"/>
      <c r="AK1400" s="1"/>
      <c r="AL1400" s="1"/>
      <c r="AM1400" s="1"/>
      <c r="AN1400" s="1"/>
      <c r="AO1400" s="1"/>
      <c r="AP1400" s="1"/>
      <c r="AQ1400" s="1"/>
      <c r="AR1400" s="1"/>
    </row>
    <row r="1401" spans="1:44">
      <c r="A1401" s="57"/>
      <c r="B1401" s="114"/>
      <c r="AD1401" s="1"/>
      <c r="AE1401" s="1"/>
      <c r="AF1401" s="1"/>
      <c r="AG1401" s="1"/>
      <c r="AH1401" s="1"/>
      <c r="AI1401" s="1"/>
      <c r="AJ1401" s="1"/>
      <c r="AK1401" s="1"/>
      <c r="AL1401" s="1"/>
      <c r="AM1401" s="1"/>
      <c r="AN1401" s="1"/>
      <c r="AO1401" s="1"/>
      <c r="AP1401" s="1"/>
      <c r="AQ1401" s="1"/>
      <c r="AR1401" s="1"/>
    </row>
    <row r="1402" spans="1:44">
      <c r="A1402" s="57"/>
      <c r="B1402" s="114"/>
      <c r="AD1402" s="1"/>
      <c r="AE1402" s="1"/>
      <c r="AF1402" s="1"/>
      <c r="AG1402" s="1"/>
      <c r="AH1402" s="1"/>
      <c r="AI1402" s="1"/>
      <c r="AJ1402" s="1"/>
      <c r="AK1402" s="1"/>
      <c r="AL1402" s="1"/>
      <c r="AM1402" s="1"/>
      <c r="AN1402" s="1"/>
      <c r="AO1402" s="1"/>
      <c r="AP1402" s="1"/>
      <c r="AQ1402" s="1"/>
      <c r="AR1402" s="1"/>
    </row>
    <row r="1403" spans="1:44">
      <c r="A1403" s="57"/>
      <c r="B1403" s="114"/>
      <c r="AD1403" s="1"/>
      <c r="AE1403" s="1"/>
      <c r="AF1403" s="1"/>
      <c r="AG1403" s="1"/>
      <c r="AH1403" s="1"/>
      <c r="AI1403" s="1"/>
      <c r="AJ1403" s="1"/>
      <c r="AK1403" s="1"/>
      <c r="AL1403" s="1"/>
      <c r="AM1403" s="1"/>
      <c r="AN1403" s="1"/>
      <c r="AO1403" s="1"/>
      <c r="AP1403" s="1"/>
      <c r="AQ1403" s="1"/>
      <c r="AR1403" s="1"/>
    </row>
    <row r="1404" spans="1:44">
      <c r="A1404" s="57"/>
      <c r="B1404" s="114"/>
      <c r="AD1404" s="1"/>
      <c r="AE1404" s="1"/>
      <c r="AF1404" s="1"/>
      <c r="AG1404" s="1"/>
      <c r="AH1404" s="1"/>
      <c r="AI1404" s="1"/>
      <c r="AJ1404" s="1"/>
      <c r="AK1404" s="1"/>
      <c r="AL1404" s="1"/>
      <c r="AM1404" s="1"/>
      <c r="AN1404" s="1"/>
      <c r="AO1404" s="1"/>
      <c r="AP1404" s="1"/>
      <c r="AQ1404" s="1"/>
      <c r="AR1404" s="1"/>
    </row>
    <row r="1405" spans="1:44">
      <c r="A1405" s="57"/>
      <c r="B1405" s="114"/>
      <c r="AD1405" s="1"/>
      <c r="AE1405" s="1"/>
      <c r="AF1405" s="1"/>
      <c r="AG1405" s="1"/>
      <c r="AH1405" s="1"/>
      <c r="AI1405" s="1"/>
      <c r="AJ1405" s="1"/>
      <c r="AK1405" s="1"/>
      <c r="AL1405" s="1"/>
      <c r="AM1405" s="1"/>
      <c r="AN1405" s="1"/>
      <c r="AO1405" s="1"/>
      <c r="AP1405" s="1"/>
      <c r="AQ1405" s="1"/>
      <c r="AR1405" s="1"/>
    </row>
    <row r="1406" spans="1:44">
      <c r="A1406" s="57"/>
      <c r="B1406" s="114"/>
      <c r="AD1406" s="1"/>
      <c r="AE1406" s="1"/>
      <c r="AF1406" s="1"/>
      <c r="AG1406" s="1"/>
      <c r="AH1406" s="1"/>
      <c r="AI1406" s="1"/>
      <c r="AJ1406" s="1"/>
      <c r="AK1406" s="1"/>
      <c r="AL1406" s="1"/>
      <c r="AM1406" s="1"/>
      <c r="AN1406" s="1"/>
      <c r="AO1406" s="1"/>
      <c r="AP1406" s="1"/>
      <c r="AQ1406" s="1"/>
      <c r="AR1406" s="1"/>
    </row>
    <row r="1407" spans="1:44">
      <c r="A1407" s="57"/>
      <c r="B1407" s="114"/>
      <c r="AD1407" s="1"/>
      <c r="AE1407" s="1"/>
      <c r="AF1407" s="1"/>
      <c r="AG1407" s="1"/>
      <c r="AH1407" s="1"/>
      <c r="AI1407" s="1"/>
      <c r="AJ1407" s="1"/>
      <c r="AK1407" s="1"/>
      <c r="AL1407" s="1"/>
      <c r="AM1407" s="1"/>
      <c r="AN1407" s="1"/>
      <c r="AO1407" s="1"/>
      <c r="AP1407" s="1"/>
      <c r="AQ1407" s="1"/>
      <c r="AR1407" s="1"/>
    </row>
    <row r="1408" spans="1:44">
      <c r="A1408" s="57"/>
      <c r="B1408" s="114"/>
      <c r="AD1408" s="1"/>
      <c r="AE1408" s="1"/>
      <c r="AF1408" s="1"/>
      <c r="AG1408" s="1"/>
      <c r="AH1408" s="1"/>
      <c r="AI1408" s="1"/>
      <c r="AJ1408" s="1"/>
      <c r="AK1408" s="1"/>
      <c r="AL1408" s="1"/>
      <c r="AM1408" s="1"/>
      <c r="AN1408" s="1"/>
      <c r="AO1408" s="1"/>
      <c r="AP1408" s="1"/>
      <c r="AQ1408" s="1"/>
      <c r="AR1408" s="1"/>
    </row>
    <row r="1409" spans="1:44">
      <c r="A1409" s="57"/>
      <c r="B1409" s="114"/>
      <c r="AD1409" s="1"/>
      <c r="AE1409" s="1"/>
      <c r="AF1409" s="1"/>
      <c r="AG1409" s="1"/>
      <c r="AH1409" s="1"/>
      <c r="AI1409" s="1"/>
      <c r="AJ1409" s="1"/>
      <c r="AK1409" s="1"/>
      <c r="AL1409" s="1"/>
      <c r="AM1409" s="1"/>
      <c r="AN1409" s="1"/>
      <c r="AO1409" s="1"/>
      <c r="AP1409" s="1"/>
      <c r="AQ1409" s="1"/>
      <c r="AR1409" s="1"/>
    </row>
    <row r="1410" spans="1:44">
      <c r="A1410" s="57"/>
      <c r="B1410" s="114"/>
      <c r="AD1410" s="1"/>
      <c r="AE1410" s="1"/>
      <c r="AF1410" s="1"/>
      <c r="AG1410" s="1"/>
      <c r="AH1410" s="1"/>
      <c r="AI1410" s="1"/>
      <c r="AJ1410" s="1"/>
      <c r="AK1410" s="1"/>
      <c r="AL1410" s="1"/>
      <c r="AM1410" s="1"/>
      <c r="AN1410" s="1"/>
      <c r="AO1410" s="1"/>
      <c r="AP1410" s="1"/>
      <c r="AQ1410" s="1"/>
      <c r="AR1410" s="1"/>
    </row>
    <row r="1411" spans="1:44">
      <c r="A1411" s="57"/>
      <c r="B1411" s="114"/>
      <c r="AD1411" s="1"/>
      <c r="AE1411" s="1"/>
      <c r="AF1411" s="1"/>
      <c r="AG1411" s="1"/>
      <c r="AH1411" s="1"/>
      <c r="AI1411" s="1"/>
      <c r="AJ1411" s="1"/>
      <c r="AK1411" s="1"/>
      <c r="AL1411" s="1"/>
      <c r="AM1411" s="1"/>
      <c r="AN1411" s="1"/>
      <c r="AO1411" s="1"/>
      <c r="AP1411" s="1"/>
      <c r="AQ1411" s="1"/>
      <c r="AR1411" s="1"/>
    </row>
    <row r="1412" spans="1:44">
      <c r="A1412" s="57"/>
      <c r="B1412" s="114"/>
      <c r="AD1412" s="1"/>
      <c r="AE1412" s="1"/>
      <c r="AF1412" s="1"/>
      <c r="AG1412" s="1"/>
      <c r="AH1412" s="1"/>
      <c r="AI1412" s="1"/>
      <c r="AJ1412" s="1"/>
      <c r="AK1412" s="1"/>
      <c r="AL1412" s="1"/>
      <c r="AM1412" s="1"/>
      <c r="AN1412" s="1"/>
      <c r="AO1412" s="1"/>
      <c r="AP1412" s="1"/>
      <c r="AQ1412" s="1"/>
      <c r="AR1412" s="1"/>
    </row>
    <row r="1413" spans="1:44">
      <c r="A1413" s="57"/>
      <c r="B1413" s="114"/>
      <c r="AD1413" s="1"/>
      <c r="AE1413" s="1"/>
      <c r="AF1413" s="1"/>
      <c r="AG1413" s="1"/>
      <c r="AH1413" s="1"/>
      <c r="AI1413" s="1"/>
      <c r="AJ1413" s="1"/>
      <c r="AK1413" s="1"/>
      <c r="AL1413" s="1"/>
      <c r="AM1413" s="1"/>
      <c r="AN1413" s="1"/>
      <c r="AO1413" s="1"/>
      <c r="AP1413" s="1"/>
      <c r="AQ1413" s="1"/>
      <c r="AR1413" s="1"/>
    </row>
    <row r="1414" spans="1:44">
      <c r="A1414" s="57"/>
      <c r="B1414" s="114"/>
      <c r="AD1414" s="1"/>
      <c r="AE1414" s="1"/>
      <c r="AF1414" s="1"/>
      <c r="AG1414" s="1"/>
      <c r="AH1414" s="1"/>
      <c r="AI1414" s="1"/>
      <c r="AJ1414" s="1"/>
      <c r="AK1414" s="1"/>
      <c r="AL1414" s="1"/>
      <c r="AM1414" s="1"/>
      <c r="AN1414" s="1"/>
      <c r="AO1414" s="1"/>
      <c r="AP1414" s="1"/>
      <c r="AQ1414" s="1"/>
      <c r="AR1414" s="1"/>
    </row>
    <row r="1415" spans="1:44">
      <c r="A1415" s="57"/>
      <c r="B1415" s="114"/>
      <c r="AD1415" s="1"/>
      <c r="AE1415" s="1"/>
      <c r="AF1415" s="1"/>
      <c r="AG1415" s="1"/>
      <c r="AH1415" s="1"/>
      <c r="AI1415" s="1"/>
      <c r="AJ1415" s="1"/>
      <c r="AK1415" s="1"/>
      <c r="AL1415" s="1"/>
      <c r="AM1415" s="1"/>
      <c r="AN1415" s="1"/>
      <c r="AO1415" s="1"/>
      <c r="AP1415" s="1"/>
      <c r="AQ1415" s="1"/>
      <c r="AR1415" s="1"/>
    </row>
    <row r="1416" spans="1:44">
      <c r="A1416" s="57"/>
      <c r="B1416" s="114"/>
      <c r="AD1416" s="1"/>
      <c r="AE1416" s="1"/>
      <c r="AF1416" s="1"/>
      <c r="AG1416" s="1"/>
      <c r="AH1416" s="1"/>
      <c r="AI1416" s="1"/>
      <c r="AJ1416" s="1"/>
      <c r="AK1416" s="1"/>
      <c r="AL1416" s="1"/>
      <c r="AM1416" s="1"/>
      <c r="AN1416" s="1"/>
      <c r="AO1416" s="1"/>
      <c r="AP1416" s="1"/>
      <c r="AQ1416" s="1"/>
      <c r="AR1416" s="1"/>
    </row>
    <row r="1417" spans="1:44">
      <c r="A1417" s="57"/>
      <c r="B1417" s="114"/>
      <c r="AD1417" s="1"/>
      <c r="AE1417" s="1"/>
      <c r="AF1417" s="1"/>
      <c r="AG1417" s="1"/>
      <c r="AH1417" s="1"/>
      <c r="AI1417" s="1"/>
      <c r="AJ1417" s="1"/>
      <c r="AK1417" s="1"/>
      <c r="AL1417" s="1"/>
      <c r="AM1417" s="1"/>
      <c r="AN1417" s="1"/>
      <c r="AO1417" s="1"/>
      <c r="AP1417" s="1"/>
      <c r="AQ1417" s="1"/>
      <c r="AR1417" s="1"/>
    </row>
    <row r="1418" spans="1:44">
      <c r="A1418" s="57"/>
      <c r="B1418" s="114"/>
      <c r="AD1418" s="1"/>
      <c r="AE1418" s="1"/>
      <c r="AF1418" s="1"/>
      <c r="AG1418" s="1"/>
      <c r="AH1418" s="1"/>
      <c r="AI1418" s="1"/>
      <c r="AJ1418" s="1"/>
      <c r="AK1418" s="1"/>
      <c r="AL1418" s="1"/>
      <c r="AM1418" s="1"/>
      <c r="AN1418" s="1"/>
      <c r="AO1418" s="1"/>
      <c r="AP1418" s="1"/>
      <c r="AQ1418" s="1"/>
      <c r="AR1418" s="1"/>
    </row>
    <row r="1419" spans="1:44">
      <c r="A1419" s="57"/>
      <c r="B1419" s="114"/>
      <c r="AD1419" s="1"/>
      <c r="AE1419" s="1"/>
      <c r="AF1419" s="1"/>
      <c r="AG1419" s="1"/>
      <c r="AH1419" s="1"/>
      <c r="AI1419" s="1"/>
      <c r="AJ1419" s="1"/>
      <c r="AK1419" s="1"/>
      <c r="AL1419" s="1"/>
      <c r="AM1419" s="1"/>
      <c r="AN1419" s="1"/>
      <c r="AO1419" s="1"/>
      <c r="AP1419" s="1"/>
      <c r="AQ1419" s="1"/>
      <c r="AR1419" s="1"/>
    </row>
    <row r="1420" spans="1:44">
      <c r="A1420" s="57"/>
      <c r="B1420" s="114"/>
      <c r="AD1420" s="1"/>
      <c r="AE1420" s="1"/>
      <c r="AF1420" s="1"/>
      <c r="AG1420" s="1"/>
      <c r="AH1420" s="1"/>
      <c r="AI1420" s="1"/>
      <c r="AJ1420" s="1"/>
      <c r="AK1420" s="1"/>
      <c r="AL1420" s="1"/>
      <c r="AM1420" s="1"/>
      <c r="AN1420" s="1"/>
      <c r="AO1420" s="1"/>
      <c r="AP1420" s="1"/>
      <c r="AQ1420" s="1"/>
      <c r="AR1420" s="1"/>
    </row>
    <row r="1421" spans="1:44">
      <c r="A1421" s="57"/>
      <c r="B1421" s="114"/>
      <c r="AD1421" s="1"/>
      <c r="AE1421" s="1"/>
      <c r="AF1421" s="1"/>
      <c r="AG1421" s="1"/>
      <c r="AH1421" s="1"/>
      <c r="AI1421" s="1"/>
      <c r="AJ1421" s="1"/>
      <c r="AK1421" s="1"/>
      <c r="AL1421" s="1"/>
      <c r="AM1421" s="1"/>
      <c r="AN1421" s="1"/>
      <c r="AO1421" s="1"/>
      <c r="AP1421" s="1"/>
      <c r="AQ1421" s="1"/>
      <c r="AR1421" s="1"/>
    </row>
    <row r="1422" spans="1:44">
      <c r="A1422" s="57"/>
      <c r="B1422" s="114"/>
      <c r="AD1422" s="1"/>
      <c r="AE1422" s="1"/>
      <c r="AF1422" s="1"/>
      <c r="AG1422" s="1"/>
      <c r="AH1422" s="1"/>
      <c r="AI1422" s="1"/>
      <c r="AJ1422" s="1"/>
      <c r="AK1422" s="1"/>
      <c r="AL1422" s="1"/>
      <c r="AM1422" s="1"/>
      <c r="AN1422" s="1"/>
      <c r="AO1422" s="1"/>
      <c r="AP1422" s="1"/>
      <c r="AQ1422" s="1"/>
      <c r="AR1422" s="1"/>
    </row>
    <row r="1423" spans="1:44">
      <c r="A1423" s="57"/>
      <c r="B1423" s="114"/>
      <c r="AD1423" s="1"/>
      <c r="AE1423" s="1"/>
      <c r="AF1423" s="1"/>
      <c r="AG1423" s="1"/>
      <c r="AH1423" s="1"/>
      <c r="AI1423" s="1"/>
      <c r="AJ1423" s="1"/>
      <c r="AK1423" s="1"/>
      <c r="AL1423" s="1"/>
      <c r="AM1423" s="1"/>
      <c r="AN1423" s="1"/>
      <c r="AO1423" s="1"/>
      <c r="AP1423" s="1"/>
      <c r="AQ1423" s="1"/>
      <c r="AR1423" s="1"/>
    </row>
    <row r="1424" spans="1:44">
      <c r="A1424" s="57"/>
      <c r="B1424" s="114"/>
      <c r="AD1424" s="1"/>
      <c r="AE1424" s="1"/>
      <c r="AF1424" s="1"/>
      <c r="AG1424" s="1"/>
      <c r="AH1424" s="1"/>
      <c r="AI1424" s="1"/>
      <c r="AJ1424" s="1"/>
      <c r="AK1424" s="1"/>
      <c r="AL1424" s="1"/>
      <c r="AM1424" s="1"/>
      <c r="AN1424" s="1"/>
      <c r="AO1424" s="1"/>
      <c r="AP1424" s="1"/>
      <c r="AQ1424" s="1"/>
      <c r="AR1424" s="1"/>
    </row>
    <row r="1425" spans="1:44">
      <c r="A1425" s="57"/>
      <c r="B1425" s="114"/>
      <c r="AD1425" s="1"/>
      <c r="AE1425" s="1"/>
      <c r="AF1425" s="1"/>
      <c r="AG1425" s="1"/>
      <c r="AH1425" s="1"/>
      <c r="AI1425" s="1"/>
      <c r="AJ1425" s="1"/>
      <c r="AK1425" s="1"/>
      <c r="AL1425" s="1"/>
      <c r="AM1425" s="1"/>
      <c r="AN1425" s="1"/>
      <c r="AO1425" s="1"/>
      <c r="AP1425" s="1"/>
      <c r="AQ1425" s="1"/>
      <c r="AR1425" s="1"/>
    </row>
    <row r="1426" spans="1:44">
      <c r="A1426" s="57"/>
      <c r="B1426" s="114"/>
      <c r="AD1426" s="1"/>
      <c r="AE1426" s="1"/>
      <c r="AF1426" s="1"/>
      <c r="AG1426" s="1"/>
      <c r="AH1426" s="1"/>
      <c r="AI1426" s="1"/>
      <c r="AJ1426" s="1"/>
      <c r="AK1426" s="1"/>
      <c r="AL1426" s="1"/>
      <c r="AM1426" s="1"/>
      <c r="AN1426" s="1"/>
      <c r="AO1426" s="1"/>
      <c r="AP1426" s="1"/>
      <c r="AQ1426" s="1"/>
      <c r="AR1426" s="1"/>
    </row>
    <row r="1427" spans="1:44">
      <c r="A1427" s="57"/>
      <c r="B1427" s="114"/>
      <c r="AD1427" s="1"/>
      <c r="AE1427" s="1"/>
      <c r="AF1427" s="1"/>
      <c r="AG1427" s="1"/>
      <c r="AH1427" s="1"/>
      <c r="AI1427" s="1"/>
      <c r="AJ1427" s="1"/>
      <c r="AK1427" s="1"/>
      <c r="AL1427" s="1"/>
      <c r="AM1427" s="1"/>
      <c r="AN1427" s="1"/>
      <c r="AO1427" s="1"/>
      <c r="AP1427" s="1"/>
      <c r="AQ1427" s="1"/>
      <c r="AR1427" s="1"/>
    </row>
    <row r="1428" spans="1:44">
      <c r="A1428" s="57"/>
      <c r="B1428" s="114"/>
      <c r="AD1428" s="1"/>
      <c r="AE1428" s="1"/>
      <c r="AF1428" s="1"/>
      <c r="AG1428" s="1"/>
      <c r="AH1428" s="1"/>
      <c r="AI1428" s="1"/>
      <c r="AJ1428" s="1"/>
      <c r="AK1428" s="1"/>
      <c r="AL1428" s="1"/>
      <c r="AM1428" s="1"/>
      <c r="AN1428" s="1"/>
      <c r="AO1428" s="1"/>
      <c r="AP1428" s="1"/>
      <c r="AQ1428" s="1"/>
      <c r="AR1428" s="1"/>
    </row>
    <row r="1429" spans="1:44">
      <c r="A1429" s="57"/>
      <c r="B1429" s="114"/>
      <c r="AD1429" s="1"/>
      <c r="AE1429" s="1"/>
      <c r="AF1429" s="1"/>
      <c r="AG1429" s="1"/>
      <c r="AH1429" s="1"/>
      <c r="AI1429" s="1"/>
      <c r="AJ1429" s="1"/>
      <c r="AK1429" s="1"/>
      <c r="AL1429" s="1"/>
      <c r="AM1429" s="1"/>
      <c r="AN1429" s="1"/>
      <c r="AO1429" s="1"/>
      <c r="AP1429" s="1"/>
      <c r="AQ1429" s="1"/>
      <c r="AR1429" s="1"/>
    </row>
    <row r="1430" spans="1:44">
      <c r="A1430" s="57"/>
      <c r="B1430" s="114"/>
      <c r="AD1430" s="1"/>
      <c r="AE1430" s="1"/>
      <c r="AF1430" s="1"/>
      <c r="AG1430" s="1"/>
      <c r="AH1430" s="1"/>
      <c r="AI1430" s="1"/>
      <c r="AJ1430" s="1"/>
      <c r="AK1430" s="1"/>
      <c r="AL1430" s="1"/>
      <c r="AM1430" s="1"/>
      <c r="AN1430" s="1"/>
      <c r="AO1430" s="1"/>
      <c r="AP1430" s="1"/>
      <c r="AQ1430" s="1"/>
      <c r="AR1430" s="1"/>
    </row>
    <row r="1431" spans="1:44">
      <c r="A1431" s="57"/>
      <c r="B1431" s="114"/>
      <c r="AD1431" s="1"/>
      <c r="AE1431" s="1"/>
      <c r="AF1431" s="1"/>
      <c r="AG1431" s="1"/>
      <c r="AH1431" s="1"/>
      <c r="AI1431" s="1"/>
      <c r="AJ1431" s="1"/>
      <c r="AK1431" s="1"/>
      <c r="AL1431" s="1"/>
      <c r="AM1431" s="1"/>
      <c r="AN1431" s="1"/>
      <c r="AO1431" s="1"/>
      <c r="AP1431" s="1"/>
      <c r="AQ1431" s="1"/>
      <c r="AR1431" s="1"/>
    </row>
    <row r="1432" spans="1:44">
      <c r="A1432" s="57"/>
      <c r="B1432" s="114"/>
      <c r="AD1432" s="1"/>
      <c r="AE1432" s="1"/>
      <c r="AF1432" s="1"/>
      <c r="AG1432" s="1"/>
      <c r="AH1432" s="1"/>
      <c r="AI1432" s="1"/>
      <c r="AJ1432" s="1"/>
      <c r="AK1432" s="1"/>
      <c r="AL1432" s="1"/>
      <c r="AM1432" s="1"/>
      <c r="AN1432" s="1"/>
      <c r="AO1432" s="1"/>
      <c r="AP1432" s="1"/>
      <c r="AQ1432" s="1"/>
      <c r="AR1432" s="1"/>
    </row>
    <row r="1433" spans="1:44">
      <c r="A1433" s="57"/>
      <c r="B1433" s="114"/>
      <c r="AD1433" s="1"/>
      <c r="AE1433" s="1"/>
      <c r="AF1433" s="1"/>
      <c r="AG1433" s="1"/>
      <c r="AH1433" s="1"/>
      <c r="AI1433" s="1"/>
      <c r="AJ1433" s="1"/>
      <c r="AK1433" s="1"/>
      <c r="AL1433" s="1"/>
      <c r="AM1433" s="1"/>
      <c r="AN1433" s="1"/>
      <c r="AO1433" s="1"/>
      <c r="AP1433" s="1"/>
      <c r="AQ1433" s="1"/>
      <c r="AR1433" s="1"/>
    </row>
    <row r="1434" spans="1:44">
      <c r="A1434" s="57"/>
      <c r="B1434" s="114"/>
      <c r="AD1434" s="1"/>
      <c r="AE1434" s="1"/>
      <c r="AF1434" s="1"/>
      <c r="AG1434" s="1"/>
      <c r="AH1434" s="1"/>
      <c r="AI1434" s="1"/>
      <c r="AJ1434" s="1"/>
      <c r="AK1434" s="1"/>
      <c r="AL1434" s="1"/>
      <c r="AM1434" s="1"/>
      <c r="AN1434" s="1"/>
      <c r="AO1434" s="1"/>
      <c r="AP1434" s="1"/>
      <c r="AQ1434" s="1"/>
      <c r="AR1434" s="1"/>
    </row>
    <row r="1435" spans="1:44">
      <c r="A1435" s="57"/>
      <c r="B1435" s="114"/>
      <c r="AD1435" s="1"/>
      <c r="AE1435" s="1"/>
      <c r="AF1435" s="1"/>
      <c r="AG1435" s="1"/>
      <c r="AH1435" s="1"/>
      <c r="AI1435" s="1"/>
      <c r="AJ1435" s="1"/>
      <c r="AK1435" s="1"/>
      <c r="AL1435" s="1"/>
      <c r="AM1435" s="1"/>
      <c r="AN1435" s="1"/>
      <c r="AO1435" s="1"/>
      <c r="AP1435" s="1"/>
      <c r="AQ1435" s="1"/>
      <c r="AR1435" s="1"/>
    </row>
    <row r="1436" spans="1:44">
      <c r="A1436" s="57"/>
      <c r="B1436" s="114"/>
      <c r="AD1436" s="1"/>
      <c r="AE1436" s="1"/>
      <c r="AF1436" s="1"/>
      <c r="AG1436" s="1"/>
      <c r="AH1436" s="1"/>
      <c r="AI1436" s="1"/>
      <c r="AJ1436" s="1"/>
      <c r="AK1436" s="1"/>
      <c r="AL1436" s="1"/>
      <c r="AM1436" s="1"/>
      <c r="AN1436" s="1"/>
      <c r="AO1436" s="1"/>
      <c r="AP1436" s="1"/>
      <c r="AQ1436" s="1"/>
      <c r="AR1436" s="1"/>
    </row>
    <row r="1437" spans="1:44">
      <c r="A1437" s="57"/>
      <c r="B1437" s="114"/>
      <c r="AD1437" s="1"/>
      <c r="AE1437" s="1"/>
      <c r="AF1437" s="1"/>
      <c r="AG1437" s="1"/>
    </row>
    <row r="1438" spans="1:44">
      <c r="A1438" s="57"/>
      <c r="B1438" s="114"/>
      <c r="AD1438" s="1"/>
      <c r="AE1438" s="1"/>
      <c r="AF1438" s="1"/>
      <c r="AG1438" s="1"/>
    </row>
  </sheetData>
  <sortState ref="C281:AG360">
    <sortCondition ref="C280"/>
  </sortState>
  <mergeCells count="17">
    <mergeCell ref="A89:AG89"/>
    <mergeCell ref="A274:AG274"/>
    <mergeCell ref="A354:AG354"/>
    <mergeCell ref="A2:AG2"/>
    <mergeCell ref="A266:AG266"/>
    <mergeCell ref="A253:AG253"/>
    <mergeCell ref="A234:AG234"/>
    <mergeCell ref="A223:AG223"/>
    <mergeCell ref="A247:AG247"/>
    <mergeCell ref="A205:AG205"/>
    <mergeCell ref="A191:AG191"/>
    <mergeCell ref="A76:AG76"/>
    <mergeCell ref="A69:AG69"/>
    <mergeCell ref="A51:AG51"/>
    <mergeCell ref="A21:AG21"/>
    <mergeCell ref="A26:AG26"/>
    <mergeCell ref="A186:AG186"/>
  </mergeCells>
  <hyperlinks>
    <hyperlink ref="O316" r:id="rId1" display="http://www.jagonari.org/"/>
    <hyperlink ref="O135" r:id="rId2" display="http://www.irdcngo.org/"/>
    <hyperlink ref="O38" r:id="rId3" display="http://www.ncard.org.np/"/>
    <hyperlink ref="O267" r:id="rId4" display="http://www.mkmbrunei.org/"/>
    <hyperlink ref="O27" r:id="rId5" display="http://aipnee.wordpress.com/"/>
    <hyperlink ref="O213" r:id="rId6" display="http://www.aidsphil.org/"/>
    <hyperlink ref="O35" r:id="rId7" display="http://ipmsdl.wordpress.com/"/>
    <hyperlink ref="O49" r:id="rId8" display="http://www.yfin.org.np/"/>
    <hyperlink ref="O45" r:id="rId9" display="http://www.saviya.org/"/>
    <hyperlink ref="O217" r:id="rId10" display="http://www.nfwlha.org/"/>
    <hyperlink ref="O261" r:id="rId11" display="http://www.ideacambodia.org/"/>
    <hyperlink ref="O78" r:id="rId12"/>
    <hyperlink ref="O303" r:id="rId13"/>
    <hyperlink ref="O54" r:id="rId14"/>
    <hyperlink ref="O230" r:id="rId15" display="http://www.nhrcnepal.org/"/>
    <hyperlink ref="O344" r:id="rId16" display="http://www.vsointernational.org/"/>
    <hyperlink ref="O244" r:id="rId17" display="http://www.paryavaranmitra.org.in/"/>
    <hyperlink ref="O43" r:id="rId18" display="http://www.pacostrust.org/"/>
    <hyperlink ref="O364" r:id="rId19" display="http://www.cpd-af.org/"/>
    <hyperlink ref="O197" r:id="rId20" display="http://www.greenwatchbd.com/"/>
    <hyperlink ref="O61" r:id="rId21" display="http://www.missmaanyag.webs.com/"/>
    <hyperlink ref="O325" r:id="rId22" display="http://www.ubinig.org/"/>
    <hyperlink ref="O172" r:id="rId23" display="http://www.udyama.org/"/>
    <hyperlink ref="O143" r:id="rId24" display="http://www.ledars.org/"/>
    <hyperlink ref="O355" r:id="rId25" display="http://www.peremena.kg/"/>
    <hyperlink ref="O149" r:id="rId26" display="http://www.ngofederation.org/"/>
    <hyperlink ref="O204" r:id="rId27" display="http://www.upm.edu.my/"/>
    <hyperlink ref="O174" r:id="rId28" display="http://drnoppadol.wordpress.com/"/>
    <hyperlink ref="O123" r:id="rId29" display="http://www.freshwateraction.net/"/>
    <hyperlink ref="O200" r:id="rId30" display="http://www.rdopk.org/"/>
    <hyperlink ref="O225" r:id="rId31" display="http://www.bbmcdevelopment.org/"/>
    <hyperlink ref="O167" r:id="rId32" display="http://www.sunfo.gysdsrilanka.org/"/>
    <hyperlink ref="O33" r:id="rId33" display="http://www.ina.maori.nz/"/>
    <hyperlink ref="O128" r:id="rId34" display="http://www.htp.org.pk/"/>
    <hyperlink ref="O141" r:id="rId35" display="http://www.kfem.or.kr/"/>
    <hyperlink ref="O184" r:id="rId36" display="http://www.worldtogether.or.kr/"/>
    <hyperlink ref="O210" r:id="rId37" display="http://www.caramasia.org/"/>
    <hyperlink ref="O36" r:id="rId38" display="http://www.kapaeeng.org/"/>
    <hyperlink ref="O367" r:id="rId39" display="http://www.hindara.org/"/>
    <hyperlink ref="O71" r:id="rId40" display="http://www.eeponet.com/"/>
    <hyperlink ref="O74" r:id="rId41" display="http://provinceofisabela.ph/"/>
    <hyperlink ref="O170" r:id="rId42" display="http://www.ngoforum.org.kh/"/>
    <hyperlink ref="O376" r:id="rId43" display="http://www.nidapakistan.org/"/>
    <hyperlink ref="O371" r:id="rId44" display="http://www.huvadhooaid.org/"/>
    <hyperlink ref="O189" r:id="rId45" display="http://www.helpage.org/"/>
    <hyperlink ref="O202" r:id="rId46" display="http://www.sanayee.org.af/"/>
    <hyperlink ref="O177" r:id="rId47" display="http://www.vaniindia.org/"/>
    <hyperlink ref="O385" r:id="rId48"/>
    <hyperlink ref="O96" r:id="rId49" display="http://www.bdro.org/"/>
    <hyperlink ref="O116" r:id="rId50" display="http://facebook.com/deeptibhuban"/>
    <hyperlink ref="O282" r:id="rId51" display="http://www.alolafoundation.org/"/>
    <hyperlink ref="O199" r:id="rId52" display="http://www.nrc.no/"/>
    <hyperlink ref="O358" r:id="rId53" display="http://www.afghanwriters.com/"/>
    <hyperlink ref="O377" r:id="rId54" display="http://www.nyfn.org.np/"/>
    <hyperlink ref="O111" r:id="rId55" display="http://www.cheo.org.af/"/>
    <hyperlink ref="O24" r:id="rId56" display="http://www.sicombeo.blogspot.com/"/>
    <hyperlink ref="O291" r:id="rId57" display="http://awaregirls.org/"/>
    <hyperlink ref="O137" r:id="rId58" display="http://www.jerainternational.org/"/>
    <hyperlink ref="O227" r:id="rId59" display="http://www.freeget.net/"/>
    <hyperlink ref="O188" r:id="rId60"/>
    <hyperlink ref="O155" r:id="rId61" display="http://www.pccambodia.org/"/>
    <hyperlink ref="O142" r:id="rId62" display="http://www.karmayog.org/ngo/KNUC/"/>
    <hyperlink ref="O208" r:id="rId63" display="http://www.apcaso.org/"/>
    <hyperlink ref="O353" r:id="rId64" display="http://wwcpune.org/"/>
    <hyperlink ref="O140" r:id="rId65" display="http://www.kofid.org/"/>
    <hyperlink ref="O132" r:id="rId66" display="http://www.irsp.org.pk/"/>
    <hyperlink ref="O92" r:id="rId67" display="http://www.apmdd.org/"/>
    <hyperlink ref="O99" r:id="rId68" display="http://www.code-ngo.org/"/>
    <hyperlink ref="O131" r:id="rId69" display="http://www.idf4all.org/"/>
    <hyperlink ref="O166" r:id="rId70" display="http://sos.or.id/"/>
    <hyperlink ref="O180" r:id="rId71"/>
    <hyperlink ref="O109" r:id="rId72" display="http://www.cbdbicol.org/"/>
    <hyperlink ref="O317" r:id="rId73" display="http://www.justassociates.org/"/>
    <hyperlink ref="O394" r:id="rId74" display="http://www.yfin.org.np/"/>
    <hyperlink ref="O305" r:id="rId75" display="http://www.women.kz/"/>
    <hyperlink ref="O47" r:id="rId76" display="http://www.trinamulcht.org/"/>
    <hyperlink ref="O34" r:id="rId77" display="http://www.iwcf-tml.org/"/>
    <hyperlink ref="O283" r:id="rId78"/>
    <hyperlink ref="O335" r:id="rId79" display="http://www.seruni.org/"/>
    <hyperlink ref="O91" r:id="rId80"/>
    <hyperlink ref="O3" r:id="rId81" display="http://www.angnango.org/"/>
    <hyperlink ref="O273" r:id="rId82" display="http://www.uprcp.com/"/>
    <hyperlink ref="O178" r:id="rId83" display="http://www.vaagdhara.org/"/>
    <hyperlink ref="O39" r:id="rId84" display="http://www.nefin.org.np/"/>
    <hyperlink ref="O41" r:id="rId85" display="http://www.ngofonin.org.np/"/>
    <hyperlink ref="O90" r:id="rId86" display="http://www.aprnet.org/"/>
    <hyperlink ref="O147" r:id="rId87" display="http://www.startup-kg.com/"/>
    <hyperlink ref="O297" r:id="rId88" display="http://www.brac.net/"/>
    <hyperlink ref="O384" r:id="rId89" display="http://www.savethechildren.net/"/>
    <hyperlink ref="O129" r:id="rId90"/>
    <hyperlink ref="O235" r:id="rId91" display="http://www.etcgroup.org/"/>
    <hyperlink ref="O315" r:id="rId92" display="http://www.ippfsar.org/"/>
    <hyperlink ref="O347" r:id="rId93" display="http://www.facebook.com/wofowon"/>
    <hyperlink ref="O57" r:id="rId94" display="http://www.whiteband.org/"/>
    <hyperlink ref="O292" r:id="rId95" display="http://www.awazcds.org.pk/"/>
    <hyperlink ref="O251" r:id="rId96" display="http://www.codemargonda.com/"/>
    <hyperlink ref="O97" r:id="rId97" display="http://www.bnnrc.net/"/>
    <hyperlink ref="O113" r:id="rId98" display="http://www.consumersinternational.org/"/>
    <hyperlink ref="O348" r:id="rId99" display="http://www.wocan.org/"/>
    <hyperlink ref="O301" r:id="rId100" display="http://www.dawnnet.org/"/>
    <hyperlink ref="O265" r:id="rId101" display="http://www.tucp.org.ph/"/>
    <hyperlink ref="O40" r:id="rId102" display="http://www.kulung.net.np/"/>
    <hyperlink ref="O236" r:id="rId103"/>
    <hyperlink ref="O240" r:id="rId104" display="http://www.cepa.lk/"/>
    <hyperlink ref="O313" r:id="rId105" display="http://www.institutperempuan.or.id/"/>
    <hyperlink ref="O331" r:id="rId106" display="http://www.pwescr.org/"/>
    <hyperlink ref="O60" r:id="rId107" display="http://www.opsi-network.org/"/>
    <hyperlink ref="O63" r:id="rId108" display="http://www.losauk.org/"/>
    <hyperlink ref="O332" r:id="rId109" display="http://rhac.org.kh/"/>
    <hyperlink ref="O17" r:id="rId110" display="http://rootsforequity.noblogs.org/"/>
    <hyperlink ref="O162" r:id="rId111" display="http://socialwatchphilippines.org/"/>
    <hyperlink ref="O48" r:id="rId112"/>
    <hyperlink ref="O102" r:id="rId113" display="http://www.cprdbd.org/"/>
    <hyperlink ref="N226" r:id="rId114"/>
    <hyperlink ref="O226" r:id="rId115"/>
    <hyperlink ref="O232" r:id="rId116" display="http://ohanaindonesia.org/"/>
    <hyperlink ref="O14" r:id="rId117" display="http://www.panap.net/"/>
    <hyperlink ref="O171" r:id="rId118" display="http://www.twn.my/"/>
    <hyperlink ref="O308" r:id="rId119"/>
    <hyperlink ref="O290" r:id="rId120" display="http://www.serikatkeluargamigran.org/"/>
    <hyperlink ref="O114" r:id="rId121" display="http://www.csopartnership.org/"/>
    <hyperlink ref="O77" r:id="rId122" display="http://www.apmigrants.org/"/>
    <hyperlink ref="O93" r:id="rId123" display="http://www.apfejint.org/"/>
    <hyperlink ref="O239" r:id="rId124" display="http://www.cecphils.org/"/>
    <hyperlink ref="O245" r:id="rId125" display="http://www.smallearth.org.np/"/>
    <hyperlink ref="O268" r:id="rId126" display="http://www.chrd.org.mn/"/>
    <hyperlink ref="O107" r:id="rId127" display="http://www.chetnaindia.org/"/>
    <hyperlink ref="O121" r:id="rId128" display="http://www.masipag.org/"/>
    <hyperlink ref="O298" r:id="rId129" display="http://www.cwrweb.org/"/>
    <hyperlink ref="O53" r:id="rId130" display="http://www.aruspelangi.or.id/"/>
    <hyperlink ref="O8" r:id="rId131" display="http://www.indies-indonesia.org/"/>
    <hyperlink ref="O254" r:id="rId132" display="http://www.amrc.org.hk/"/>
    <hyperlink ref="O192" r:id="rId133" display="http://www.cdpbd.org/"/>
    <hyperlink ref="O122" r:id="rId134" display="http://www.fejb.org/"/>
    <hyperlink ref="O103" r:id="rId135" display="http://s-code.com.vn/"/>
    <hyperlink ref="O368" r:id="rId136" display="http://www.facebook.com/humantouchgoa"/>
    <hyperlink ref="O119" r:id="rId137" display="http://www.empowerindia.org/"/>
    <hyperlink ref="O86" r:id="rId138"/>
    <hyperlink ref="O218" r:id="rId139" display="http://www.nkplus.org.np/"/>
    <hyperlink ref="O361" r:id="rId140" display="http://www.cisdi.org/"/>
    <hyperlink ref="O246" r:id="rId141" display="http://www.vusta.vn/"/>
    <hyperlink ref="O378" r:id="rId142" display="http://www.miec-imcs.org/"/>
    <hyperlink ref="O329" r:id="rId143" display="http://www.pdcbd.org/"/>
    <hyperlink ref="O276" r:id="rId144" display="http://www.khan-foundation.org/"/>
    <hyperlink ref="O393" r:id="rId145" display="http://www.youthbeyonddisasters.org/"/>
    <hyperlink ref="O9" r:id="rId146" display="http://www.landesa.org/"/>
    <hyperlink ref="O175" r:id="rId147"/>
    <hyperlink ref="O193" r:id="rId148"/>
    <hyperlink ref="O258" r:id="rId149" display="http://www.ctuhr.org/"/>
    <hyperlink ref="O136" r:id="rId150" display="http://www.jvenepal.org.np/"/>
    <hyperlink ref="O299" r:id="rId151" display="http://www.chananpk.org/"/>
    <hyperlink ref="O306" r:id="rId152" display="http://www.fkshtimorleste.org/"/>
    <hyperlink ref="O161" r:id="rId153" display="http://www.soberecovery.org/"/>
    <hyperlink ref="O334" r:id="rId154" display="http://www.facebook.com/sawera.pk"/>
    <hyperlink ref="O179" r:id="rId155" display="http://www.vsointernational.org/"/>
    <hyperlink ref="O64" r:id="rId156" display="http://www.nmha.org.pk/"/>
    <hyperlink ref="O13" r:id="rId157" display="http://www.pranbd.org/"/>
    <hyperlink ref="O148" r:id="rId158" display="http://www.nafan.org.np/"/>
    <hyperlink ref="O233" r:id="rId159" display="http://www.pacificdisability.org/"/>
    <hyperlink ref="O6" r:id="rId160" display="http://www.cecoedecon.org.in/"/>
    <hyperlink ref="O373" r:id="rId161" display="http://www.imura-indonesia.blogspot.com/"/>
    <hyperlink ref="O157" r:id="rId162" display="http://www.pairvi.org/"/>
    <hyperlink ref="O360" r:id="rId163" display="http://www.facebook.com/bchrd"/>
    <hyperlink ref="O256" r:id="rId164" display="http://www.awaj.info/"/>
    <hyperlink ref="O272" r:id="rId165"/>
    <hyperlink ref="O4" r:id="rId166" display="http://amihanwomen.org/"/>
    <hyperlink ref="O163" r:id="rId167" display="http://seedsindia.net/"/>
    <hyperlink ref="O242" r:id="rId168" display="http://costi.gov.lk/"/>
    <hyperlink ref="O100" r:id="rId169"/>
    <hyperlink ref="O277" r:id="rId170" display="http://www.activehelp.org.pk/"/>
    <hyperlink ref="O392" r:id="rId171" display="http://www.yad-pk.org/"/>
    <hyperlink ref="O281" r:id="rId172" display="http://www.aatwin.org.np/"/>
    <hyperlink ref="O16" r:id="rId173" display="http://www.resistancealternatives.org/"/>
    <hyperlink ref="O350" r:id="rId174" display="http://www.wgnrr.org/"/>
    <hyperlink ref="O183" r:id="rId175" display="http://www.worldanimalprotection.org/"/>
    <hyperlink ref="O25" r:id="rId176" display="http://www.sdfthai.org/"/>
    <hyperlink ref="O134" r:id="rId177"/>
    <hyperlink ref="O118" r:id="rId178" display="http://www.ecoforum.uz/"/>
    <hyperlink ref="O127" r:id="rId179" display="http://www.geichina.org/"/>
    <hyperlink ref="O356" r:id="rId180" display="http://www.adahas.lk/"/>
    <hyperlink ref="O380" r:id="rId181" display="http://www.radanarayar.org/"/>
    <hyperlink ref="O391" r:id="rId182" display="http://www.yansrhr.org/"/>
    <hyperlink ref="O275" r:id="rId183" display="http://www.socialecofund.org/"/>
    <hyperlink ref="O363" r:id="rId184" display="http://www.commonwealthyouthcouncil.org/"/>
    <hyperlink ref="O362" r:id="rId185" display="http://www.citizen-news.org/"/>
    <hyperlink ref="O289" r:id="rId186" display="http://www.arrow.org.my/"/>
    <hyperlink ref="O68" r:id="rId187" display="http://www.gay.mn/"/>
    <hyperlink ref="O176" r:id="rId188" display="http://www.vectoringchina.com/"/>
    <hyperlink ref="O300" r:id="rId189" display="http://www.cwearc.org/"/>
    <hyperlink ref="O365" r:id="rId190" display="http://www.earthlanka.net/"/>
    <hyperlink ref="O168" r:id="rId191" display="http://www.fpasrilanka.org/"/>
    <hyperlink ref="O104" r:id="rId192" display="http://www.cbgaindia.org/"/>
    <hyperlink ref="O340" r:id="rId193" display="http://www.scfngo.org/"/>
    <hyperlink ref="O228" r:id="rId194" display="http://www.nfdn.org.np/"/>
    <hyperlink ref="O369" r:id="rId195" display="http://www.humanwing.org/"/>
    <hyperlink ref="O288" r:id="rId196" display="http://www.awatw.org.au/"/>
    <hyperlink ref="O70" r:id="rId197" display="http://www.adc.kg/"/>
    <hyperlink ref="O229" r:id="rId198" display="http://www.nfwwd.org/"/>
    <hyperlink ref="O105" r:id="rId199" display="http://centreforenvironmentdevelopment.blogspot.com/"/>
    <hyperlink ref="O112" r:id="rId200" display="http://www.cedarbd.org/"/>
    <hyperlink ref="O343" r:id="rId201"/>
    <hyperlink ref="O271" r:id="rId202" display="http://www.sathiallforpartnerships.org/"/>
    <hyperlink ref="O80" r:id="rId203"/>
    <hyperlink ref="O262" r:id="rId204" display="http://www.idapk.org/"/>
    <hyperlink ref="O152" r:id="rId205"/>
    <hyperlink ref="O336" r:id="rId206" display="http://www.shaktisamuha.org.np/"/>
    <hyperlink ref="O58" r:id="rId207"/>
    <hyperlink ref="O366" r:id="rId208"/>
    <hyperlink ref="O59" r:id="rId209"/>
    <hyperlink ref="O382" r:id="rId210" display="http://www.rutgerswpfpak.org/"/>
    <hyperlink ref="O32" r:id="rId211" display="http://www.cramanipur.wordpress.com/"/>
    <hyperlink ref="O164" r:id="rId212" display="http://www.sgi.org/"/>
    <hyperlink ref="O352" r:id="rId213"/>
    <hyperlink ref="O342" r:id="rId214"/>
    <hyperlink ref="O387" r:id="rId215"/>
    <hyperlink ref="O222" r:id="rId216" display="http://www.idpc.net/"/>
    <hyperlink ref="O215" r:id="rId217" display="http://www.khana.org.kh/"/>
    <hyperlink ref="O101" r:id="rId218" display="http://www.assamtimes.org/"/>
    <hyperlink ref="O126" r:id="rId219"/>
    <hyperlink ref="O359" r:id="rId220" display="http://apstudents.wordpress.com/"/>
    <hyperlink ref="O314" r:id="rId221" display="http://www.ippfeseaor.org/"/>
    <hyperlink ref="O285" r:id="rId222" display="http://www.apwld.org/"/>
    <hyperlink ref="O120" r:id="rId223" display="http://www.fpaindia.org/"/>
    <hyperlink ref="O83" r:id="rId224" display="http://www.mapfoundationcm.org/"/>
    <hyperlink ref="O294" r:id="rId225" display="http://www.bwhc.org.bd/"/>
    <hyperlink ref="O388" r:id="rId226" display="http://www.volunteersinitiativenepal.org/"/>
    <hyperlink ref="O337" r:id="rId227" display="http://www.shirkatgah.org/"/>
    <hyperlink ref="O252" r:id="rId228" display="http://www.philippinesocialenterprisenetwork.com/"/>
    <hyperlink ref="O295" r:id="rId229" display="http://www.banteaysrei.info/"/>
    <hyperlink ref="O56" r:id="rId230" display="http://www.bandhu-bd.org/"/>
    <hyperlink ref="O280" r:id="rId231" display="http://www.aiwc.org.in/"/>
    <hyperlink ref="O5" r:id="rId232" display="http://www.apvvu.org/"/>
    <hyperlink ref="O395" r:id="rId233" display="http://www.y4change.org/"/>
    <hyperlink ref="O216" r:id="rId234"/>
    <hyperlink ref="O31" r:id="rId235" display="http://www.cramanipur.wordpress.com/"/>
    <hyperlink ref="O62" r:id="rId236" display="http://www.lighthousebd.org/"/>
    <hyperlink ref="O115" r:id="rId237" display="http://www.ddjbd.org/"/>
    <hyperlink ref="O125" r:id="rId238" display="http://www.whiteband.org/"/>
    <hyperlink ref="O214" r:id="rId239" display="http://www.aidsalliance.org/"/>
    <hyperlink ref="O72" r:id="rId240"/>
    <hyperlink ref="O156" r:id="rId241" display="http://www.pdrc.org.np/"/>
    <hyperlink ref="O312" r:id="rId242" display="http://www.gbsjaipur.org/"/>
    <hyperlink ref="O158" r:id="rId243" display="http://startup-kg.com/"/>
    <hyperlink ref="O206" r:id="rId244" display="http://www.achieve.org.ph/"/>
    <hyperlink ref="O138" r:id="rId245"/>
    <hyperlink ref="O196" r:id="rId246" display="http://www.greenlifeglobal.org/"/>
    <hyperlink ref="O259" r:id="rId247" display="http://www.fewun.org.np/"/>
    <hyperlink ref="O287" r:id="rId248" display="http://asap-asia.org/"/>
    <hyperlink ref="O37" r:id="rId249" display="http://www.kiratsociety.org.np/"/>
    <hyperlink ref="O203" r:id="rId250" display="http://www.sevalanka.org/"/>
    <hyperlink ref="O153" r:id="rId251" display="http://www.prrm.org/"/>
    <hyperlink ref="O211" r:id="rId252" display="http://www.allianceindia.org/"/>
    <hyperlink ref="O370" r:id="rId253" display="http://www.humanitarianaffairs.org/"/>
    <hyperlink ref="O307" r:id="rId254" display="http://www.fwrm.org.fj/"/>
    <hyperlink ref="O88" r:id="rId255" display="http://www.raksthai.org/"/>
    <hyperlink ref="O66" r:id="rId256" display="http://www.thaitga.com/"/>
    <hyperlink ref="O389" r:id="rId257" display="http://www.wyf.org.my/"/>
    <hyperlink ref="O381" r:id="rId258" display="http://www.rdopk.org/"/>
    <hyperlink ref="O133" r:id="rId259" display="http://www.iyd.org.in/"/>
    <hyperlink ref="O145" r:id="rId260" display="http://www.muktangan.org/"/>
    <hyperlink ref="O169" r:id="rId261" display="http://www.thefreedomfoundation.org/"/>
    <hyperlink ref="O284" r:id="rId262" display="http://www.asiapacificalliance.org/"/>
    <hyperlink ref="Y6" r:id="rId263"/>
    <hyperlink ref="O18" r:id="rId264" display="http://www.rise-pk.webs.com/"/>
    <hyperlink ref="O7" r:id="rId265" display="http://www.cedac.org.kh/"/>
    <hyperlink ref="O20" r:id="rId266"/>
    <hyperlink ref="O50" r:id="rId267" display="http://www.zoindigenous.blogspot.com/"/>
    <hyperlink ref="O42" r:id="rId268" display="http://www.ngofonin.org.np/"/>
    <hyperlink ref="O55" r:id="rId269" display="http://www.badhanbd.org/"/>
    <hyperlink ref="O67" r:id="rId270" display="http://www.udaantrust.org/"/>
    <hyperlink ref="O73" r:id="rId271"/>
    <hyperlink ref="O84" r:id="rId272" display="http://www.migranteinternational.org/"/>
    <hyperlink ref="P84" r:id="rId273" display="http://migrayahoo.com.ph/"/>
    <hyperlink ref="O87" r:id="rId274" display="http://www.migrants.net/"/>
    <hyperlink ref="O98" r:id="rId275" display="http://www.bmrsngo.org/"/>
    <hyperlink ref="O165" r:id="rId276" display="http://www.sjabd.org/"/>
    <hyperlink ref="O150" r:id="rId277" display="http://www.northsouth.edu/"/>
    <hyperlink ref="O151" r:id="rId278" display="http://www.rapidresponse.org.in/"/>
    <hyperlink ref="O198" r:id="rId279" display="https://leitananehanwomensdevelopmentagency.wordpress.com/"/>
    <hyperlink ref="O220" r:id="rId280" display="http://www.shaktimilan.org.np/"/>
    <hyperlink ref="O231" r:id="rId281" display="http://www.ndwa.org.np/"/>
    <hyperlink ref="O263" r:id="rId282" display="http://www.mtuc.com.my/"/>
    <hyperlink ref="O264" r:id="rId283" display="http://www.ubinig.org/"/>
    <hyperlink ref="O339" r:id="rId284" display="http://www.sofbd.org/"/>
    <hyperlink ref="O309" r:id="rId285" display="http://www.forword.co.in/"/>
    <hyperlink ref="O286" r:id="rId286" display="http://www.shirkatgah.org/"/>
    <hyperlink ref="O318" r:id="rId287" display="http://www.women21.or.kr/"/>
    <hyperlink ref="O311" r:id="rId288"/>
    <hyperlink ref="O341" r:id="rId289" display="http://www.goh.org.tw/"/>
    <hyperlink ref="O349" r:id="rId290" display="http://www.wao.org.my/"/>
    <hyperlink ref="O324" r:id="rId291"/>
    <hyperlink ref="O357" r:id="rId292" display="http://www.artsfoundation.org.pk/"/>
    <hyperlink ref="O390" r:id="rId293" display="http://www.ykesehatanperempuan.org/"/>
    <hyperlink ref="O181" r:id="rId294" display="http://www.walhi.or.id/"/>
    <hyperlink ref="O241" r:id="rId295" display="http://www.cp-union.com/"/>
    <hyperlink ref="O146" r:id="rId296" display="http://www.noboxtransitions.org/"/>
    <hyperlink ref="O237" r:id="rId297" display="http://www.agham.org/"/>
    <hyperlink ref="O249" r:id="rId298" display="http://www.assistasia.org/"/>
    <hyperlink ref="O338" r:id="rId299" display="http://www.shirkatgah.org/"/>
    <hyperlink ref="O323" r:id="rId300" display="http://www.monfemnet.org/"/>
    <hyperlink ref="O321" r:id="rId301" display="http://www.likhaan.org/"/>
    <hyperlink ref="O185" r:id="rId302"/>
    <hyperlink ref="P23" r:id="rId303" tooltip="mailto:eugenia.aromatica@gmail.com; puantani.desa@gmail.com"/>
    <hyperlink ref="Y23" r:id="rId304"/>
    <hyperlink ref="O187" r:id="rId305"/>
    <hyperlink ref="O52" r:id="rId306"/>
    <hyperlink ref="O28" r:id="rId307" display="http://aippnet.org/"/>
    <hyperlink ref="O243" r:id="rId308" display="http://kalikasan.net/"/>
    <hyperlink ref="O375" r:id="rId309"/>
    <hyperlink ref="O46" r:id="rId310"/>
    <hyperlink ref="P238" r:id="rId311"/>
    <hyperlink ref="Y30" r:id="rId312"/>
    <hyperlink ref="P29" r:id="rId313"/>
  </hyperlinks>
  <pageMargins left="0.7" right="0.7" top="0.75" bottom="0.75" header="0.3" footer="0.3"/>
  <pageSetup paperSize="9" orientation="portrait" r:id="rId314"/>
</worksheet>
</file>

<file path=xl/worksheets/sheet2.xml><?xml version="1.0" encoding="utf-8"?>
<worksheet xmlns="http://schemas.openxmlformats.org/spreadsheetml/2006/main" xmlns:r="http://schemas.openxmlformats.org/officeDocument/2006/relationships">
  <dimension ref="A1:CP388"/>
  <sheetViews>
    <sheetView zoomScale="80" zoomScaleNormal="80" workbookViewId="0">
      <pane ySplit="1" topLeftCell="A182" activePane="bottomLeft" state="frozen"/>
      <selection pane="bottomLeft" activeCell="D355" sqref="D355:E364"/>
    </sheetView>
  </sheetViews>
  <sheetFormatPr defaultColWidth="9" defaultRowHeight="15"/>
  <cols>
    <col min="1" max="1" width="9.28515625" style="57" bestFit="1" customWidth="1"/>
    <col min="2" max="2" width="25.42578125" style="57" customWidth="1"/>
    <col min="3" max="3" width="18.7109375" style="127" customWidth="1"/>
    <col min="4" max="4" width="42.42578125" style="57" customWidth="1"/>
    <col min="5" max="5" width="29" style="57" customWidth="1"/>
    <col min="6" max="6" width="13.42578125" style="57" customWidth="1"/>
    <col min="7" max="7" width="14.28515625" style="57" customWidth="1"/>
    <col min="8" max="8" width="26" style="57" customWidth="1"/>
    <col min="9" max="9" width="20.42578125" style="57" customWidth="1"/>
    <col min="10" max="10" width="20.7109375" style="57" customWidth="1"/>
    <col min="11" max="11" width="38.42578125" style="57" customWidth="1"/>
    <col min="12" max="12" width="46.28515625" style="57" customWidth="1"/>
    <col min="13" max="13" width="49.140625" style="57" customWidth="1"/>
    <col min="14" max="14" width="20.140625" style="57" customWidth="1"/>
    <col min="15" max="15" width="14.5703125" style="57" customWidth="1"/>
    <col min="16" max="16" width="15.5703125" style="57" customWidth="1"/>
    <col min="17" max="18" width="13.7109375" style="57" bestFit="1" customWidth="1"/>
    <col min="19" max="19" width="26.42578125" style="57" customWidth="1"/>
    <col min="20" max="20" width="35.42578125" style="57" customWidth="1"/>
    <col min="21" max="21" width="14.5703125" style="57" customWidth="1"/>
    <col min="22" max="22" width="10.42578125" style="57" customWidth="1"/>
    <col min="23" max="23" width="12" style="57" customWidth="1"/>
    <col min="24" max="24" width="13" style="57" customWidth="1"/>
    <col min="25" max="25" width="12" style="57" customWidth="1"/>
    <col min="26" max="26" width="13.7109375" style="57" customWidth="1"/>
    <col min="27" max="27" width="13.7109375" style="57" bestFit="1" customWidth="1"/>
    <col min="28" max="28" width="29.85546875" style="57" customWidth="1"/>
    <col min="29" max="29" width="34.5703125" style="57" customWidth="1"/>
    <col min="30" max="30" width="29.85546875" style="57" customWidth="1"/>
    <col min="31" max="31" width="28" style="57" customWidth="1"/>
    <col min="32" max="32" width="31.85546875" style="57" customWidth="1"/>
    <col min="33" max="33" width="80.140625" style="57" customWidth="1"/>
    <col min="34" max="16384" width="9" style="57"/>
  </cols>
  <sheetData>
    <row r="1" spans="1:33" s="63" customFormat="1" ht="48" customHeight="1">
      <c r="A1" s="119" t="s">
        <v>2502</v>
      </c>
      <c r="B1" s="119" t="s">
        <v>5907</v>
      </c>
      <c r="C1" s="120" t="s">
        <v>5909</v>
      </c>
      <c r="D1" s="119" t="s">
        <v>5905</v>
      </c>
      <c r="E1" s="119" t="s">
        <v>5906</v>
      </c>
      <c r="F1" s="119" t="s">
        <v>5890</v>
      </c>
      <c r="G1" s="119" t="s">
        <v>5908</v>
      </c>
      <c r="H1" s="119" t="s">
        <v>5910</v>
      </c>
      <c r="I1" s="119" t="s">
        <v>5911</v>
      </c>
      <c r="J1" s="119" t="s">
        <v>5912</v>
      </c>
      <c r="K1" s="119" t="s">
        <v>5913</v>
      </c>
      <c r="L1" s="119" t="s">
        <v>5914</v>
      </c>
      <c r="M1" s="119" t="s">
        <v>5915</v>
      </c>
      <c r="N1" s="119" t="s">
        <v>5916</v>
      </c>
      <c r="O1" s="119" t="s">
        <v>5917</v>
      </c>
      <c r="P1" s="119" t="s">
        <v>5918</v>
      </c>
      <c r="Q1" s="119" t="s">
        <v>5919</v>
      </c>
      <c r="R1" s="119" t="s">
        <v>5920</v>
      </c>
      <c r="S1" s="119" t="s">
        <v>5921</v>
      </c>
      <c r="T1" s="119" t="s">
        <v>5922</v>
      </c>
      <c r="U1" s="119" t="s">
        <v>5923</v>
      </c>
      <c r="V1" s="119" t="s">
        <v>5924</v>
      </c>
      <c r="W1" s="119" t="s">
        <v>5925</v>
      </c>
      <c r="X1" s="119" t="s">
        <v>5926</v>
      </c>
      <c r="Y1" s="119" t="s">
        <v>5893</v>
      </c>
      <c r="Z1" s="119" t="s">
        <v>5927</v>
      </c>
      <c r="AA1" s="119" t="s">
        <v>5928</v>
      </c>
      <c r="AB1" s="119" t="s">
        <v>5929</v>
      </c>
      <c r="AC1" s="119" t="s">
        <v>5930</v>
      </c>
      <c r="AD1" s="119" t="s">
        <v>5910</v>
      </c>
      <c r="AE1" s="119" t="s">
        <v>5931</v>
      </c>
      <c r="AF1" s="119" t="s">
        <v>5932</v>
      </c>
      <c r="AG1" s="119" t="s">
        <v>5933</v>
      </c>
    </row>
    <row r="2" spans="1:33" s="78" customFormat="1" ht="21">
      <c r="A2" s="137" t="s">
        <v>3</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row>
    <row r="3" spans="1:33" ht="24" customHeight="1">
      <c r="A3" s="13">
        <v>1</v>
      </c>
      <c r="B3" s="38" t="s">
        <v>3</v>
      </c>
      <c r="C3" s="64" t="s">
        <v>1882</v>
      </c>
      <c r="D3" s="38" t="s">
        <v>1883</v>
      </c>
      <c r="E3" s="38" t="s">
        <v>1884</v>
      </c>
      <c r="F3" s="38" t="s">
        <v>31</v>
      </c>
      <c r="G3" s="38" t="s">
        <v>117</v>
      </c>
      <c r="H3" s="38" t="s">
        <v>1885</v>
      </c>
      <c r="I3" s="38" t="s">
        <v>715</v>
      </c>
      <c r="J3" s="38" t="s">
        <v>1886</v>
      </c>
      <c r="K3" s="38" t="s">
        <v>1887</v>
      </c>
      <c r="L3" s="38" t="s">
        <v>1888</v>
      </c>
      <c r="M3" s="38" t="s">
        <v>1889</v>
      </c>
      <c r="N3" s="38" t="s">
        <v>1890</v>
      </c>
      <c r="O3" s="38" t="s">
        <v>1891</v>
      </c>
      <c r="P3" s="38" t="s">
        <v>1892</v>
      </c>
      <c r="Q3" s="38" t="s">
        <v>1893</v>
      </c>
      <c r="R3" s="38" t="s">
        <v>1894</v>
      </c>
      <c r="S3" s="38" t="s">
        <v>1895</v>
      </c>
      <c r="T3" s="38" t="s">
        <v>1896</v>
      </c>
      <c r="U3" s="38" t="s">
        <v>1897</v>
      </c>
      <c r="V3" s="38" t="s">
        <v>18</v>
      </c>
      <c r="W3" s="38" t="s">
        <v>19</v>
      </c>
      <c r="X3" s="38" t="s">
        <v>1898</v>
      </c>
      <c r="Y3" s="38" t="s">
        <v>1892</v>
      </c>
      <c r="Z3" s="38" t="s">
        <v>1899</v>
      </c>
      <c r="AA3" s="38" t="s">
        <v>1900</v>
      </c>
      <c r="AB3" s="38" t="s">
        <v>1901</v>
      </c>
      <c r="AC3" s="38" t="s">
        <v>1902</v>
      </c>
      <c r="AD3" s="38" t="s">
        <v>1903</v>
      </c>
      <c r="AE3" s="38" t="s">
        <v>1904</v>
      </c>
      <c r="AF3" s="38" t="s">
        <v>26</v>
      </c>
      <c r="AG3" s="38" t="s">
        <v>27</v>
      </c>
    </row>
    <row r="4" spans="1:33" ht="24" customHeight="1">
      <c r="A4" s="13">
        <f>1+A3</f>
        <v>2</v>
      </c>
      <c r="B4" s="38" t="s">
        <v>3</v>
      </c>
      <c r="C4" s="64" t="s">
        <v>1882</v>
      </c>
      <c r="D4" s="38" t="s">
        <v>6837</v>
      </c>
      <c r="E4" s="38" t="s">
        <v>2926</v>
      </c>
      <c r="F4" s="38" t="s">
        <v>139</v>
      </c>
      <c r="G4" s="38" t="s">
        <v>5</v>
      </c>
      <c r="H4" s="38" t="s">
        <v>5264</v>
      </c>
      <c r="I4" s="38" t="s">
        <v>7</v>
      </c>
      <c r="J4" s="38" t="s">
        <v>33</v>
      </c>
      <c r="K4" s="38" t="s">
        <v>5265</v>
      </c>
      <c r="L4" s="38" t="s">
        <v>5266</v>
      </c>
      <c r="M4" s="38" t="s">
        <v>5267</v>
      </c>
      <c r="N4" s="38" t="s">
        <v>5268</v>
      </c>
      <c r="O4" s="38" t="s">
        <v>2932</v>
      </c>
      <c r="P4" s="38" t="s">
        <v>2938</v>
      </c>
      <c r="Q4" s="38">
        <v>919440274143</v>
      </c>
      <c r="R4" s="38">
        <v>918572230804</v>
      </c>
      <c r="S4" s="38" t="s">
        <v>5269</v>
      </c>
      <c r="T4" s="38" t="s">
        <v>5270</v>
      </c>
      <c r="U4" s="38" t="s">
        <v>2936</v>
      </c>
      <c r="V4" s="38" t="s">
        <v>18</v>
      </c>
      <c r="W4" s="38" t="s">
        <v>19</v>
      </c>
      <c r="X4" s="38" t="s">
        <v>5271</v>
      </c>
      <c r="Y4" s="38" t="s">
        <v>2938</v>
      </c>
      <c r="Z4" s="38">
        <v>918572228592</v>
      </c>
      <c r="AA4" s="38">
        <v>918572230804</v>
      </c>
      <c r="AB4" s="38" t="s">
        <v>5272</v>
      </c>
      <c r="AC4" s="38" t="s">
        <v>5273</v>
      </c>
      <c r="AD4" s="38" t="s">
        <v>5274</v>
      </c>
      <c r="AE4" s="38" t="s">
        <v>5275</v>
      </c>
      <c r="AF4" s="38" t="s">
        <v>26</v>
      </c>
      <c r="AG4" s="38" t="s">
        <v>27</v>
      </c>
    </row>
    <row r="5" spans="1:33" ht="24" customHeight="1">
      <c r="A5" s="13">
        <f>1+A4</f>
        <v>3</v>
      </c>
      <c r="B5" s="38" t="s">
        <v>3</v>
      </c>
      <c r="C5" s="64" t="s">
        <v>1882</v>
      </c>
      <c r="D5" s="38" t="s">
        <v>2138</v>
      </c>
      <c r="E5" s="38" t="s">
        <v>2139</v>
      </c>
      <c r="F5" s="38" t="s">
        <v>139</v>
      </c>
      <c r="G5" s="38" t="s">
        <v>5</v>
      </c>
      <c r="H5" s="38" t="s">
        <v>3678</v>
      </c>
      <c r="I5" s="38" t="s">
        <v>246</v>
      </c>
      <c r="J5" s="38" t="s">
        <v>508</v>
      </c>
      <c r="K5" s="38" t="s">
        <v>3679</v>
      </c>
      <c r="L5" s="38" t="s">
        <v>3680</v>
      </c>
      <c r="M5" s="38" t="s">
        <v>3681</v>
      </c>
      <c r="N5" s="38" t="s">
        <v>2140</v>
      </c>
      <c r="O5" s="38" t="s">
        <v>2141</v>
      </c>
      <c r="P5" s="38" t="s">
        <v>2142</v>
      </c>
      <c r="Q5" s="38">
        <f>91-141-3294836</f>
        <v>-3294886</v>
      </c>
      <c r="R5" s="38">
        <f>91-141-2771488</f>
        <v>-2771538</v>
      </c>
      <c r="S5" s="38" t="s">
        <v>3682</v>
      </c>
      <c r="T5" s="38" t="s">
        <v>3683</v>
      </c>
      <c r="U5" s="38" t="s">
        <v>2143</v>
      </c>
      <c r="V5" s="38" t="s">
        <v>18</v>
      </c>
      <c r="W5" s="38" t="s">
        <v>19</v>
      </c>
      <c r="X5" s="38" t="s">
        <v>3684</v>
      </c>
      <c r="Y5" s="81" t="s">
        <v>2145</v>
      </c>
      <c r="Z5" s="38">
        <f>91-141-2771488</f>
        <v>-2771538</v>
      </c>
      <c r="AA5" s="38">
        <f>91-141-2771488</f>
        <v>-2771538</v>
      </c>
      <c r="AB5" s="38" t="s">
        <v>3685</v>
      </c>
      <c r="AC5" s="38" t="s">
        <v>3686</v>
      </c>
      <c r="AD5" s="38" t="s">
        <v>3687</v>
      </c>
      <c r="AE5" s="38" t="s">
        <v>3688</v>
      </c>
      <c r="AF5" s="38" t="s">
        <v>26</v>
      </c>
      <c r="AG5" s="38" t="s">
        <v>27</v>
      </c>
    </row>
    <row r="6" spans="1:33" ht="24" customHeight="1">
      <c r="A6" s="13">
        <f t="shared" ref="A6" si="0">1+A5</f>
        <v>4</v>
      </c>
      <c r="B6" s="38" t="s">
        <v>3</v>
      </c>
      <c r="C6" s="64" t="s">
        <v>1882</v>
      </c>
      <c r="D6" s="38" t="s">
        <v>2103</v>
      </c>
      <c r="E6" s="38" t="s">
        <v>2104</v>
      </c>
      <c r="F6" s="38" t="s">
        <v>4</v>
      </c>
      <c r="G6" s="38" t="s">
        <v>5</v>
      </c>
      <c r="H6" s="38" t="s">
        <v>2105</v>
      </c>
      <c r="I6" s="38" t="s">
        <v>715</v>
      </c>
      <c r="J6" s="38" t="s">
        <v>2106</v>
      </c>
      <c r="K6" s="38" t="s">
        <v>2107</v>
      </c>
      <c r="L6" s="38" t="s">
        <v>2108</v>
      </c>
      <c r="M6" s="38" t="s">
        <v>2109</v>
      </c>
      <c r="N6" s="38" t="s">
        <v>2110</v>
      </c>
      <c r="O6" s="38" t="s">
        <v>2111</v>
      </c>
      <c r="P6" s="38" t="s">
        <v>2112</v>
      </c>
      <c r="Q6" s="38" t="s">
        <v>2113</v>
      </c>
      <c r="R6" s="38">
        <v>88029129395</v>
      </c>
      <c r="S6" s="38" t="s">
        <v>2114</v>
      </c>
      <c r="T6" s="38" t="s">
        <v>2115</v>
      </c>
      <c r="U6" s="38" t="s">
        <v>2116</v>
      </c>
      <c r="V6" s="38" t="s">
        <v>18</v>
      </c>
      <c r="W6" s="38" t="s">
        <v>19</v>
      </c>
      <c r="X6" s="38" t="s">
        <v>2117</v>
      </c>
      <c r="Y6" s="3" t="s">
        <v>2112</v>
      </c>
      <c r="Z6" s="38">
        <v>8801711529792</v>
      </c>
      <c r="AA6" s="38">
        <v>88029129395</v>
      </c>
      <c r="AB6" s="38" t="s">
        <v>2118</v>
      </c>
      <c r="AC6" s="38" t="s">
        <v>2119</v>
      </c>
      <c r="AD6" s="38" t="s">
        <v>2120</v>
      </c>
      <c r="AE6" s="38" t="s">
        <v>2121</v>
      </c>
      <c r="AF6" s="38" t="s">
        <v>26</v>
      </c>
      <c r="AG6" s="38" t="s">
        <v>27</v>
      </c>
    </row>
    <row r="7" spans="1:33" s="4" customFormat="1" ht="24" customHeight="1">
      <c r="A7" s="13">
        <f t="shared" ref="A7:A40" si="1">1+A6</f>
        <v>5</v>
      </c>
      <c r="B7" s="38" t="s">
        <v>3</v>
      </c>
      <c r="C7" s="64" t="s">
        <v>1882</v>
      </c>
      <c r="D7" s="38" t="s">
        <v>3394</v>
      </c>
      <c r="E7" s="38" t="s">
        <v>3395</v>
      </c>
      <c r="F7" s="38" t="s">
        <v>139</v>
      </c>
      <c r="G7" s="38" t="s">
        <v>283</v>
      </c>
      <c r="H7" s="38" t="s">
        <v>3396</v>
      </c>
      <c r="I7" s="38" t="s">
        <v>715</v>
      </c>
      <c r="J7" s="38" t="s">
        <v>33</v>
      </c>
      <c r="K7" s="38" t="s">
        <v>3397</v>
      </c>
      <c r="L7" s="38" t="s">
        <v>3398</v>
      </c>
      <c r="M7" s="38" t="s">
        <v>3399</v>
      </c>
      <c r="N7" s="38" t="s">
        <v>3400</v>
      </c>
      <c r="O7" s="38" t="s">
        <v>3401</v>
      </c>
      <c r="P7" s="38" t="s">
        <v>3402</v>
      </c>
      <c r="Q7" s="38" t="s">
        <v>3403</v>
      </c>
      <c r="R7" s="38" t="s">
        <v>421</v>
      </c>
      <c r="S7" s="38" t="s">
        <v>3404</v>
      </c>
      <c r="T7" s="38" t="s">
        <v>3405</v>
      </c>
      <c r="U7" s="38" t="s">
        <v>3406</v>
      </c>
      <c r="V7" s="38" t="s">
        <v>66</v>
      </c>
      <c r="W7" s="38" t="s">
        <v>801</v>
      </c>
      <c r="X7" s="38" t="s">
        <v>3407</v>
      </c>
      <c r="Y7" s="38" t="s">
        <v>3408</v>
      </c>
      <c r="Z7" s="38" t="s">
        <v>3409</v>
      </c>
      <c r="AA7" s="38" t="s">
        <v>421</v>
      </c>
      <c r="AB7" s="38" t="s">
        <v>3410</v>
      </c>
      <c r="AC7" s="38" t="s">
        <v>3411</v>
      </c>
      <c r="AD7" s="38" t="s">
        <v>3412</v>
      </c>
      <c r="AE7" s="38" t="s">
        <v>3413</v>
      </c>
      <c r="AF7" s="38" t="s">
        <v>26</v>
      </c>
      <c r="AG7" s="38" t="s">
        <v>27</v>
      </c>
    </row>
    <row r="8" spans="1:33" ht="24" customHeight="1">
      <c r="A8" s="13">
        <f t="shared" si="1"/>
        <v>6</v>
      </c>
      <c r="B8" s="38" t="s">
        <v>3</v>
      </c>
      <c r="C8" s="64" t="s">
        <v>1882</v>
      </c>
      <c r="D8" s="38" t="s">
        <v>4992</v>
      </c>
      <c r="E8" s="38" t="s">
        <v>4993</v>
      </c>
      <c r="F8" s="38" t="s">
        <v>313</v>
      </c>
      <c r="G8" s="38" t="s">
        <v>117</v>
      </c>
      <c r="H8" s="38" t="s">
        <v>4994</v>
      </c>
      <c r="I8" s="38" t="s">
        <v>7</v>
      </c>
      <c r="J8" s="38" t="s">
        <v>8</v>
      </c>
      <c r="K8" s="38" t="s">
        <v>4995</v>
      </c>
      <c r="L8" s="38" t="s">
        <v>4996</v>
      </c>
      <c r="M8" s="38" t="s">
        <v>4997</v>
      </c>
      <c r="N8" s="38" t="s">
        <v>4998</v>
      </c>
      <c r="O8" s="38" t="s">
        <v>4999</v>
      </c>
      <c r="P8" s="38" t="s">
        <v>5000</v>
      </c>
      <c r="Q8" s="38">
        <v>940716593757</v>
      </c>
      <c r="R8" s="38">
        <v>940452241035</v>
      </c>
      <c r="S8" s="38" t="s">
        <v>5001</v>
      </c>
      <c r="T8" s="38" t="s">
        <v>5002</v>
      </c>
      <c r="U8" s="38" t="s">
        <v>5003</v>
      </c>
      <c r="V8" s="38" t="s">
        <v>18</v>
      </c>
      <c r="W8" s="38" t="s">
        <v>19</v>
      </c>
      <c r="X8" s="38" t="s">
        <v>5004</v>
      </c>
      <c r="Y8" s="38" t="s">
        <v>5005</v>
      </c>
      <c r="Z8" s="38">
        <v>940716593757</v>
      </c>
      <c r="AA8" s="38">
        <v>940452241035</v>
      </c>
      <c r="AB8" s="38" t="s">
        <v>5006</v>
      </c>
      <c r="AC8" s="38" t="s">
        <v>5007</v>
      </c>
      <c r="AD8" s="38" t="s">
        <v>5008</v>
      </c>
      <c r="AE8" s="38" t="s">
        <v>5009</v>
      </c>
      <c r="AF8" s="38" t="s">
        <v>26</v>
      </c>
      <c r="AG8" s="38" t="s">
        <v>27</v>
      </c>
    </row>
    <row r="9" spans="1:33" ht="24" customHeight="1">
      <c r="A9" s="13">
        <f t="shared" si="1"/>
        <v>7</v>
      </c>
      <c r="B9" s="38" t="s">
        <v>3</v>
      </c>
      <c r="C9" s="64" t="s">
        <v>1882</v>
      </c>
      <c r="D9" s="38" t="s">
        <v>2909</v>
      </c>
      <c r="E9" s="38" t="s">
        <v>2910</v>
      </c>
      <c r="F9" s="38" t="s">
        <v>139</v>
      </c>
      <c r="G9" s="38" t="s">
        <v>117</v>
      </c>
      <c r="H9" s="38" t="s">
        <v>2911</v>
      </c>
      <c r="I9" s="38" t="s">
        <v>7</v>
      </c>
      <c r="J9" s="38" t="s">
        <v>33</v>
      </c>
      <c r="K9" s="38" t="s">
        <v>2912</v>
      </c>
      <c r="L9" s="38" t="s">
        <v>2913</v>
      </c>
      <c r="M9" s="38" t="s">
        <v>2914</v>
      </c>
      <c r="N9" s="38" t="s">
        <v>2915</v>
      </c>
      <c r="O9" s="38" t="s">
        <v>421</v>
      </c>
      <c r="P9" s="38" t="s">
        <v>2916</v>
      </c>
      <c r="Q9" s="38">
        <v>918572228592</v>
      </c>
      <c r="R9" s="38">
        <v>918572230804</v>
      </c>
      <c r="S9" s="38" t="s">
        <v>2917</v>
      </c>
      <c r="T9" s="38" t="s">
        <v>2918</v>
      </c>
      <c r="U9" s="38" t="s">
        <v>2919</v>
      </c>
      <c r="V9" s="38" t="s">
        <v>66</v>
      </c>
      <c r="W9" s="38" t="s">
        <v>19</v>
      </c>
      <c r="X9" s="38" t="s">
        <v>2920</v>
      </c>
      <c r="Y9" s="38" t="s">
        <v>2916</v>
      </c>
      <c r="Z9" s="38">
        <v>918572228592</v>
      </c>
      <c r="AA9" s="38">
        <v>918572230804</v>
      </c>
      <c r="AB9" s="38" t="s">
        <v>2921</v>
      </c>
      <c r="AC9" s="38" t="s">
        <v>2922</v>
      </c>
      <c r="AD9" s="38" t="s">
        <v>2923</v>
      </c>
      <c r="AE9" s="38" t="s">
        <v>2924</v>
      </c>
      <c r="AF9" s="38" t="s">
        <v>135</v>
      </c>
      <c r="AG9" s="38" t="s">
        <v>27</v>
      </c>
    </row>
    <row r="10" spans="1:33" ht="24" customHeight="1">
      <c r="A10" s="13">
        <f t="shared" si="1"/>
        <v>8</v>
      </c>
      <c r="B10" s="38" t="s">
        <v>3</v>
      </c>
      <c r="C10" s="64" t="s">
        <v>1882</v>
      </c>
      <c r="D10" s="38" t="s">
        <v>4558</v>
      </c>
      <c r="E10" s="38" t="s">
        <v>4559</v>
      </c>
      <c r="F10" s="38" t="s">
        <v>809</v>
      </c>
      <c r="G10" s="38" t="s">
        <v>335</v>
      </c>
      <c r="H10" s="38" t="s">
        <v>4560</v>
      </c>
      <c r="I10" s="38" t="s">
        <v>7</v>
      </c>
      <c r="J10" s="38" t="s">
        <v>33</v>
      </c>
      <c r="K10" s="38" t="s">
        <v>4561</v>
      </c>
      <c r="L10" s="38" t="s">
        <v>4562</v>
      </c>
      <c r="M10" s="38" t="s">
        <v>4563</v>
      </c>
      <c r="N10" s="38" t="s">
        <v>4564</v>
      </c>
      <c r="O10" s="38" t="s">
        <v>4565</v>
      </c>
      <c r="P10" s="38" t="s">
        <v>4566</v>
      </c>
      <c r="Q10" s="38" t="s">
        <v>4567</v>
      </c>
      <c r="R10" s="38" t="s">
        <v>4568</v>
      </c>
      <c r="S10" s="38" t="s">
        <v>4569</v>
      </c>
      <c r="T10" s="38" t="s">
        <v>4570</v>
      </c>
      <c r="U10" s="38" t="s">
        <v>4571</v>
      </c>
      <c r="V10" s="38" t="s">
        <v>18</v>
      </c>
      <c r="W10" s="38" t="s">
        <v>19</v>
      </c>
      <c r="X10" s="38" t="s">
        <v>4572</v>
      </c>
      <c r="Y10" s="38" t="s">
        <v>4573</v>
      </c>
      <c r="Z10" s="38" t="s">
        <v>4574</v>
      </c>
      <c r="AA10" s="38" t="s">
        <v>4575</v>
      </c>
      <c r="AB10" s="38" t="s">
        <v>4576</v>
      </c>
      <c r="AC10" s="38" t="s">
        <v>4577</v>
      </c>
      <c r="AD10" s="38" t="s">
        <v>4578</v>
      </c>
      <c r="AE10" s="38" t="s">
        <v>4579</v>
      </c>
      <c r="AF10" s="38" t="s">
        <v>26</v>
      </c>
      <c r="AG10" s="38" t="s">
        <v>27</v>
      </c>
    </row>
    <row r="11" spans="1:33" ht="24" customHeight="1">
      <c r="A11" s="13">
        <f t="shared" si="1"/>
        <v>9</v>
      </c>
      <c r="B11" s="38" t="s">
        <v>3</v>
      </c>
      <c r="C11" s="64" t="s">
        <v>1882</v>
      </c>
      <c r="D11" s="38" t="s">
        <v>3582</v>
      </c>
      <c r="E11" s="38" t="s">
        <v>3583</v>
      </c>
      <c r="F11" s="38" t="s">
        <v>4</v>
      </c>
      <c r="G11" s="38" t="s">
        <v>5</v>
      </c>
      <c r="H11" s="38" t="s">
        <v>3584</v>
      </c>
      <c r="I11" s="38" t="s">
        <v>7</v>
      </c>
      <c r="J11" s="38" t="s">
        <v>3585</v>
      </c>
      <c r="K11" s="38" t="s">
        <v>3586</v>
      </c>
      <c r="L11" s="38" t="s">
        <v>3587</v>
      </c>
      <c r="M11" s="38" t="s">
        <v>3588</v>
      </c>
      <c r="N11" s="38" t="s">
        <v>3589</v>
      </c>
      <c r="O11" s="38" t="s">
        <v>3590</v>
      </c>
      <c r="P11" s="38" t="s">
        <v>3591</v>
      </c>
      <c r="Q11" s="38">
        <v>88032161920</v>
      </c>
      <c r="R11" s="38">
        <v>88032161016</v>
      </c>
      <c r="S11" s="38" t="s">
        <v>3592</v>
      </c>
      <c r="T11" s="38" t="s">
        <v>3593</v>
      </c>
      <c r="U11" s="38" t="s">
        <v>3594</v>
      </c>
      <c r="V11" s="38" t="s">
        <v>18</v>
      </c>
      <c r="W11" s="38" t="s">
        <v>19</v>
      </c>
      <c r="X11" s="38" t="s">
        <v>3595</v>
      </c>
      <c r="Y11" s="38" t="s">
        <v>3596</v>
      </c>
      <c r="Z11" s="38">
        <v>8801919231722</v>
      </c>
      <c r="AA11" s="38">
        <v>88032161016</v>
      </c>
      <c r="AB11" s="38" t="s">
        <v>3597</v>
      </c>
      <c r="AC11" s="38" t="s">
        <v>3598</v>
      </c>
      <c r="AD11" s="38" t="s">
        <v>3599</v>
      </c>
      <c r="AE11" s="38" t="s">
        <v>3600</v>
      </c>
      <c r="AF11" s="38" t="s">
        <v>26</v>
      </c>
      <c r="AG11" s="38" t="s">
        <v>27</v>
      </c>
    </row>
    <row r="12" spans="1:33" ht="24" customHeight="1">
      <c r="A12" s="13">
        <f t="shared" si="1"/>
        <v>10</v>
      </c>
      <c r="B12" s="38" t="s">
        <v>3</v>
      </c>
      <c r="C12" s="64" t="s">
        <v>1882</v>
      </c>
      <c r="D12" s="38" t="s">
        <v>2637</v>
      </c>
      <c r="E12" s="38" t="s">
        <v>2638</v>
      </c>
      <c r="F12" s="38" t="s">
        <v>809</v>
      </c>
      <c r="G12" s="38" t="s">
        <v>5</v>
      </c>
      <c r="H12" s="38" t="s">
        <v>2639</v>
      </c>
      <c r="I12" s="38" t="s">
        <v>7</v>
      </c>
      <c r="J12" s="38" t="s">
        <v>33</v>
      </c>
      <c r="K12" s="38" t="s">
        <v>2640</v>
      </c>
      <c r="L12" s="38" t="s">
        <v>2641</v>
      </c>
      <c r="M12" s="38" t="s">
        <v>2642</v>
      </c>
      <c r="N12" s="38" t="s">
        <v>2643</v>
      </c>
      <c r="O12" s="38" t="s">
        <v>2644</v>
      </c>
      <c r="P12" s="38" t="s">
        <v>2645</v>
      </c>
      <c r="Q12" s="38" t="s">
        <v>2646</v>
      </c>
      <c r="R12" s="38" t="s">
        <v>2647</v>
      </c>
      <c r="S12" s="38" t="s">
        <v>2648</v>
      </c>
      <c r="T12" s="38" t="s">
        <v>2649</v>
      </c>
      <c r="U12" s="38" t="s">
        <v>2650</v>
      </c>
      <c r="V12" s="38" t="s">
        <v>18</v>
      </c>
      <c r="W12" s="38" t="s">
        <v>19</v>
      </c>
      <c r="X12" s="38" t="s">
        <v>2651</v>
      </c>
      <c r="Y12" s="38" t="s">
        <v>2652</v>
      </c>
      <c r="Z12" s="38" t="s">
        <v>2653</v>
      </c>
      <c r="AA12" s="38" t="s">
        <v>2647</v>
      </c>
      <c r="AB12" s="38" t="s">
        <v>2654</v>
      </c>
      <c r="AC12" s="38" t="s">
        <v>2655</v>
      </c>
      <c r="AD12" s="38" t="s">
        <v>2656</v>
      </c>
      <c r="AE12" s="38" t="s">
        <v>2657</v>
      </c>
      <c r="AF12" s="38" t="s">
        <v>26</v>
      </c>
      <c r="AG12" s="38" t="s">
        <v>27</v>
      </c>
    </row>
    <row r="13" spans="1:33" ht="24" customHeight="1">
      <c r="A13" s="13">
        <f t="shared" si="1"/>
        <v>11</v>
      </c>
      <c r="B13" s="6" t="s">
        <v>3</v>
      </c>
      <c r="C13" s="64" t="s">
        <v>1882</v>
      </c>
      <c r="D13" s="6" t="s">
        <v>5983</v>
      </c>
      <c r="E13" s="6" t="s">
        <v>5984</v>
      </c>
      <c r="F13" s="6" t="s">
        <v>809</v>
      </c>
      <c r="G13" s="6" t="s">
        <v>117</v>
      </c>
      <c r="H13" s="6" t="s">
        <v>5985</v>
      </c>
      <c r="I13" s="6" t="s">
        <v>7</v>
      </c>
      <c r="J13" s="6" t="s">
        <v>33</v>
      </c>
      <c r="K13" s="6" t="s">
        <v>5986</v>
      </c>
      <c r="L13" s="6" t="s">
        <v>5987</v>
      </c>
      <c r="M13" s="6" t="s">
        <v>5988</v>
      </c>
      <c r="N13" s="6" t="s">
        <v>5989</v>
      </c>
      <c r="O13" s="7" t="s">
        <v>5990</v>
      </c>
      <c r="P13" s="6" t="s">
        <v>5991</v>
      </c>
      <c r="Q13" s="6">
        <f>92-91-5594070</f>
        <v>-5594069</v>
      </c>
      <c r="R13" s="6">
        <f>92-91-5594070</f>
        <v>-5594069</v>
      </c>
      <c r="S13" s="6" t="s">
        <v>5992</v>
      </c>
      <c r="T13" s="6" t="s">
        <v>5993</v>
      </c>
      <c r="U13" s="6" t="s">
        <v>5994</v>
      </c>
      <c r="V13" s="6" t="s">
        <v>18</v>
      </c>
      <c r="W13" s="6" t="s">
        <v>19</v>
      </c>
      <c r="X13" s="6" t="s">
        <v>5995</v>
      </c>
      <c r="Y13" s="6" t="s">
        <v>5996</v>
      </c>
      <c r="Z13" s="6">
        <f>92-3455105154</f>
        <v>-3455105062</v>
      </c>
      <c r="AA13" s="6">
        <f>92-51-5738620</f>
        <v>-5738579</v>
      </c>
      <c r="AB13" s="6" t="s">
        <v>5997</v>
      </c>
      <c r="AC13" s="6" t="s">
        <v>5998</v>
      </c>
      <c r="AD13" s="6" t="s">
        <v>5999</v>
      </c>
      <c r="AE13" s="6" t="s">
        <v>6000</v>
      </c>
      <c r="AF13" s="6" t="s">
        <v>26</v>
      </c>
      <c r="AG13" s="6" t="s">
        <v>27</v>
      </c>
    </row>
    <row r="14" spans="1:33" ht="24" customHeight="1">
      <c r="A14" s="13">
        <f t="shared" si="1"/>
        <v>12</v>
      </c>
      <c r="B14" s="38" t="s">
        <v>3</v>
      </c>
      <c r="C14" s="64" t="s">
        <v>1882</v>
      </c>
      <c r="D14" s="38" t="s">
        <v>2894</v>
      </c>
      <c r="E14" s="38" t="s">
        <v>2894</v>
      </c>
      <c r="F14" s="38" t="s">
        <v>139</v>
      </c>
      <c r="G14" s="38" t="s">
        <v>117</v>
      </c>
      <c r="H14" s="38" t="s">
        <v>2895</v>
      </c>
      <c r="I14" s="38" t="s">
        <v>7</v>
      </c>
      <c r="J14" s="38" t="s">
        <v>33</v>
      </c>
      <c r="K14" s="38" t="s">
        <v>2896</v>
      </c>
      <c r="L14" s="38" t="s">
        <v>2897</v>
      </c>
      <c r="M14" s="38" t="s">
        <v>2898</v>
      </c>
      <c r="N14" s="38" t="s">
        <v>2899</v>
      </c>
      <c r="O14" s="38" t="s">
        <v>421</v>
      </c>
      <c r="P14" s="38" t="s">
        <v>2900</v>
      </c>
      <c r="Q14" s="38">
        <v>918572226788</v>
      </c>
      <c r="R14" s="38">
        <v>918572230804</v>
      </c>
      <c r="S14" s="38" t="s">
        <v>2901</v>
      </c>
      <c r="T14" s="38" t="s">
        <v>2902</v>
      </c>
      <c r="U14" s="38" t="s">
        <v>2903</v>
      </c>
      <c r="V14" s="38" t="s">
        <v>66</v>
      </c>
      <c r="W14" s="38" t="s">
        <v>193</v>
      </c>
      <c r="X14" s="38" t="s">
        <v>2904</v>
      </c>
      <c r="Y14" s="38" t="s">
        <v>2900</v>
      </c>
      <c r="Z14" s="38">
        <v>919949060038</v>
      </c>
      <c r="AA14" s="38">
        <v>918572230804</v>
      </c>
      <c r="AB14" s="38" t="s">
        <v>2905</v>
      </c>
      <c r="AC14" s="38" t="s">
        <v>2906</v>
      </c>
      <c r="AD14" s="38" t="s">
        <v>2907</v>
      </c>
      <c r="AE14" s="38" t="s">
        <v>2908</v>
      </c>
      <c r="AF14" s="38" t="s">
        <v>135</v>
      </c>
      <c r="AG14" s="38" t="s">
        <v>27</v>
      </c>
    </row>
    <row r="15" spans="1:33" ht="24" customHeight="1">
      <c r="A15" s="13">
        <f t="shared" si="1"/>
        <v>13</v>
      </c>
      <c r="B15" s="6" t="s">
        <v>3</v>
      </c>
      <c r="C15" s="64" t="s">
        <v>1882</v>
      </c>
      <c r="D15" s="6" t="s">
        <v>6518</v>
      </c>
      <c r="E15" s="6" t="s">
        <v>6519</v>
      </c>
      <c r="F15" s="6" t="s">
        <v>139</v>
      </c>
      <c r="G15" s="6" t="s">
        <v>5</v>
      </c>
      <c r="H15" s="6" t="s">
        <v>6520</v>
      </c>
      <c r="I15" s="6" t="s">
        <v>7</v>
      </c>
      <c r="J15" s="6" t="s">
        <v>33</v>
      </c>
      <c r="K15" s="6" t="s">
        <v>6507</v>
      </c>
      <c r="L15" s="6" t="s">
        <v>6521</v>
      </c>
      <c r="M15" s="6" t="s">
        <v>6522</v>
      </c>
      <c r="N15" s="6" t="s">
        <v>6523</v>
      </c>
      <c r="O15" s="7" t="s">
        <v>6524</v>
      </c>
      <c r="P15" s="6" t="s">
        <v>6525</v>
      </c>
      <c r="Q15" s="6" t="s">
        <v>6526</v>
      </c>
      <c r="R15" s="6" t="s">
        <v>6527</v>
      </c>
      <c r="S15" s="6" t="s">
        <v>6528</v>
      </c>
      <c r="T15" s="6" t="s">
        <v>6529</v>
      </c>
      <c r="U15" s="6" t="s">
        <v>6530</v>
      </c>
      <c r="V15" s="6" t="s">
        <v>66</v>
      </c>
      <c r="W15" s="6" t="s">
        <v>19</v>
      </c>
      <c r="X15" s="6" t="s">
        <v>6523</v>
      </c>
      <c r="Y15" s="6" t="s">
        <v>6525</v>
      </c>
      <c r="Z15" s="6" t="s">
        <v>6527</v>
      </c>
      <c r="AA15" s="6" t="s">
        <v>421</v>
      </c>
      <c r="AB15" s="6" t="s">
        <v>6531</v>
      </c>
      <c r="AC15" s="6" t="s">
        <v>6532</v>
      </c>
      <c r="AD15" s="6" t="s">
        <v>6533</v>
      </c>
      <c r="AE15" s="6" t="s">
        <v>6534</v>
      </c>
      <c r="AF15" s="6" t="s">
        <v>26</v>
      </c>
      <c r="AG15" s="6" t="s">
        <v>27</v>
      </c>
    </row>
    <row r="16" spans="1:33" ht="24" customHeight="1">
      <c r="A16" s="13">
        <f t="shared" si="1"/>
        <v>14</v>
      </c>
      <c r="B16" s="6" t="s">
        <v>3</v>
      </c>
      <c r="C16" s="64" t="s">
        <v>1352</v>
      </c>
      <c r="D16" s="6" t="s">
        <v>3619</v>
      </c>
      <c r="E16" s="6" t="s">
        <v>3620</v>
      </c>
      <c r="F16" s="6" t="s">
        <v>3621</v>
      </c>
      <c r="G16" s="6" t="s">
        <v>5</v>
      </c>
      <c r="H16" s="6" t="s">
        <v>3622</v>
      </c>
      <c r="I16" s="6" t="s">
        <v>7</v>
      </c>
      <c r="J16" s="6" t="s">
        <v>3623</v>
      </c>
      <c r="K16" s="6" t="s">
        <v>3624</v>
      </c>
      <c r="L16" s="6" t="s">
        <v>3625</v>
      </c>
      <c r="M16" s="6" t="s">
        <v>3626</v>
      </c>
      <c r="N16" s="6" t="s">
        <v>3627</v>
      </c>
      <c r="O16" s="6" t="s">
        <v>3628</v>
      </c>
      <c r="P16" s="6" t="s">
        <v>3629</v>
      </c>
      <c r="Q16" s="6">
        <v>312239750</v>
      </c>
      <c r="R16" s="6">
        <v>94314870658</v>
      </c>
      <c r="S16" s="6" t="s">
        <v>3630</v>
      </c>
      <c r="T16" s="6" t="s">
        <v>3631</v>
      </c>
      <c r="U16" s="6" t="s">
        <v>3632</v>
      </c>
      <c r="V16" s="6" t="s">
        <v>66</v>
      </c>
      <c r="W16" s="6" t="s">
        <v>19</v>
      </c>
      <c r="X16" s="6" t="s">
        <v>3633</v>
      </c>
      <c r="Y16" s="6" t="s">
        <v>3634</v>
      </c>
      <c r="Z16" s="6">
        <v>94312251974</v>
      </c>
      <c r="AA16" s="6" t="s">
        <v>585</v>
      </c>
      <c r="AB16" s="6" t="s">
        <v>3635</v>
      </c>
      <c r="AC16" s="6" t="s">
        <v>3636</v>
      </c>
      <c r="AD16" s="6" t="s">
        <v>3637</v>
      </c>
      <c r="AE16" s="6" t="s">
        <v>3638</v>
      </c>
      <c r="AF16" s="6" t="s">
        <v>26</v>
      </c>
      <c r="AG16" s="6" t="s">
        <v>27</v>
      </c>
    </row>
    <row r="17" spans="1:33" ht="24" customHeight="1">
      <c r="A17" s="13">
        <f t="shared" si="1"/>
        <v>15</v>
      </c>
      <c r="B17" s="6" t="s">
        <v>3</v>
      </c>
      <c r="C17" s="64" t="s">
        <v>1352</v>
      </c>
      <c r="D17" s="6" t="s">
        <v>1353</v>
      </c>
      <c r="E17" s="6" t="s">
        <v>1354</v>
      </c>
      <c r="F17" s="6" t="s">
        <v>139</v>
      </c>
      <c r="G17" s="6" t="s">
        <v>283</v>
      </c>
      <c r="H17" s="6" t="s">
        <v>1356</v>
      </c>
      <c r="I17" s="6" t="s">
        <v>266</v>
      </c>
      <c r="J17" s="6" t="s">
        <v>1357</v>
      </c>
      <c r="K17" s="6" t="s">
        <v>1358</v>
      </c>
      <c r="L17" s="6" t="s">
        <v>1359</v>
      </c>
      <c r="M17" s="6" t="s">
        <v>1360</v>
      </c>
      <c r="N17" s="6" t="s">
        <v>1361</v>
      </c>
      <c r="O17" s="7" t="s">
        <v>1362</v>
      </c>
      <c r="P17" s="6" t="s">
        <v>1363</v>
      </c>
      <c r="Q17" s="6">
        <v>9908265027</v>
      </c>
      <c r="R17" s="6">
        <v>8643225435</v>
      </c>
      <c r="S17" s="6" t="s">
        <v>1364</v>
      </c>
      <c r="T17" s="6" t="s">
        <v>1365</v>
      </c>
      <c r="U17" s="6" t="s">
        <v>1366</v>
      </c>
      <c r="V17" s="6" t="s">
        <v>18</v>
      </c>
      <c r="W17" s="6" t="s">
        <v>19</v>
      </c>
      <c r="X17" s="6" t="s">
        <v>1367</v>
      </c>
      <c r="Y17" s="6" t="s">
        <v>1363</v>
      </c>
      <c r="Z17" s="6">
        <v>9908265027</v>
      </c>
      <c r="AA17" s="6">
        <v>8643225435</v>
      </c>
      <c r="AB17" s="6" t="s">
        <v>1368</v>
      </c>
      <c r="AC17" s="6" t="s">
        <v>1369</v>
      </c>
      <c r="AD17" s="6" t="s">
        <v>1370</v>
      </c>
      <c r="AE17" s="6" t="s">
        <v>764</v>
      </c>
      <c r="AF17" s="6" t="s">
        <v>26</v>
      </c>
      <c r="AG17" s="6" t="s">
        <v>27</v>
      </c>
    </row>
    <row r="18" spans="1:33" ht="24" customHeight="1">
      <c r="A18" s="13">
        <f t="shared" si="1"/>
        <v>16</v>
      </c>
      <c r="B18" s="6" t="s">
        <v>3</v>
      </c>
      <c r="C18" s="64" t="s">
        <v>136</v>
      </c>
      <c r="D18" s="6" t="s">
        <v>137</v>
      </c>
      <c r="E18" s="6" t="s">
        <v>138</v>
      </c>
      <c r="F18" s="6" t="s">
        <v>139</v>
      </c>
      <c r="G18" s="6" t="s">
        <v>117</v>
      </c>
      <c r="H18" s="6" t="s">
        <v>140</v>
      </c>
      <c r="I18" s="6" t="s">
        <v>7</v>
      </c>
      <c r="J18" s="6" t="s">
        <v>33</v>
      </c>
      <c r="K18" s="6" t="s">
        <v>141</v>
      </c>
      <c r="L18" s="6" t="s">
        <v>142</v>
      </c>
      <c r="M18" s="6" t="s">
        <v>143</v>
      </c>
      <c r="N18" s="6" t="s">
        <v>144</v>
      </c>
      <c r="O18" s="6" t="s">
        <v>145</v>
      </c>
      <c r="P18" s="6" t="s">
        <v>146</v>
      </c>
      <c r="Q18" s="6" t="s">
        <v>147</v>
      </c>
      <c r="R18" s="6" t="s">
        <v>148</v>
      </c>
      <c r="S18" s="6" t="s">
        <v>149</v>
      </c>
      <c r="T18" s="6" t="s">
        <v>150</v>
      </c>
      <c r="U18" s="6" t="s">
        <v>151</v>
      </c>
      <c r="V18" s="6" t="s">
        <v>18</v>
      </c>
      <c r="W18" s="6" t="s">
        <v>19</v>
      </c>
      <c r="X18" s="6" t="s">
        <v>152</v>
      </c>
      <c r="Y18" s="6" t="s">
        <v>153</v>
      </c>
      <c r="Z18" s="6">
        <f>91-9774113009</f>
        <v>-9774112918</v>
      </c>
      <c r="AA18" s="6" t="s">
        <v>154</v>
      </c>
      <c r="AB18" s="6" t="s">
        <v>155</v>
      </c>
      <c r="AC18" s="6" t="s">
        <v>156</v>
      </c>
      <c r="AD18" s="6" t="s">
        <v>157</v>
      </c>
      <c r="AE18" s="6" t="s">
        <v>158</v>
      </c>
      <c r="AF18" s="6" t="s">
        <v>26</v>
      </c>
      <c r="AG18" s="6" t="s">
        <v>27</v>
      </c>
    </row>
    <row r="19" spans="1:33" s="62" customFormat="1" ht="24" customHeight="1">
      <c r="A19" s="13">
        <f t="shared" si="1"/>
        <v>17</v>
      </c>
      <c r="B19" s="93" t="s">
        <v>3</v>
      </c>
      <c r="C19" s="121" t="s">
        <v>136</v>
      </c>
      <c r="D19" s="93" t="s">
        <v>6836</v>
      </c>
      <c r="E19" s="93" t="s">
        <v>6927</v>
      </c>
      <c r="F19" s="93" t="s">
        <v>95</v>
      </c>
      <c r="G19" s="93" t="s">
        <v>5</v>
      </c>
      <c r="H19" s="93" t="s">
        <v>6928</v>
      </c>
      <c r="I19" s="93" t="s">
        <v>7</v>
      </c>
      <c r="J19" s="93" t="s">
        <v>601</v>
      </c>
      <c r="K19" s="93" t="s">
        <v>6929</v>
      </c>
      <c r="L19" s="93" t="s">
        <v>6930</v>
      </c>
      <c r="M19" s="93" t="s">
        <v>6931</v>
      </c>
      <c r="N19" s="93" t="s">
        <v>6932</v>
      </c>
      <c r="O19" s="93" t="s">
        <v>6933</v>
      </c>
      <c r="P19" s="94" t="s">
        <v>6934</v>
      </c>
      <c r="Q19" s="93" t="s">
        <v>6933</v>
      </c>
      <c r="R19" s="93" t="s">
        <v>6933</v>
      </c>
      <c r="S19" s="93" t="s">
        <v>6935</v>
      </c>
      <c r="T19" s="93" t="s">
        <v>6936</v>
      </c>
      <c r="U19" s="93" t="s">
        <v>6937</v>
      </c>
      <c r="V19" s="93" t="s">
        <v>18</v>
      </c>
      <c r="W19" s="93" t="s">
        <v>19</v>
      </c>
      <c r="X19" s="93" t="s">
        <v>6938</v>
      </c>
      <c r="Y19" s="93" t="s">
        <v>6939</v>
      </c>
      <c r="Z19" s="93" t="s">
        <v>6940</v>
      </c>
      <c r="AA19" s="93" t="s">
        <v>6933</v>
      </c>
      <c r="AB19" s="93" t="s">
        <v>6941</v>
      </c>
      <c r="AC19" s="93" t="s">
        <v>6942</v>
      </c>
      <c r="AD19" s="93" t="s">
        <v>6943</v>
      </c>
      <c r="AE19" s="93" t="s">
        <v>6944</v>
      </c>
      <c r="AF19" s="93" t="s">
        <v>26</v>
      </c>
      <c r="AG19" s="93" t="s">
        <v>27</v>
      </c>
    </row>
    <row r="20" spans="1:33" ht="24" customHeight="1">
      <c r="A20" s="13">
        <f t="shared" si="1"/>
        <v>18</v>
      </c>
      <c r="B20" s="6" t="s">
        <v>3</v>
      </c>
      <c r="C20" s="65" t="s">
        <v>136</v>
      </c>
      <c r="D20" s="11" t="s">
        <v>6891</v>
      </c>
      <c r="E20" s="11" t="s">
        <v>4752</v>
      </c>
      <c r="F20" s="11" t="s">
        <v>139</v>
      </c>
      <c r="G20" s="11" t="s">
        <v>244</v>
      </c>
      <c r="H20" s="11" t="s">
        <v>5311</v>
      </c>
      <c r="I20" s="11" t="s">
        <v>246</v>
      </c>
      <c r="J20" s="11" t="s">
        <v>33</v>
      </c>
      <c r="K20" s="11" t="s">
        <v>5312</v>
      </c>
      <c r="L20" s="11" t="s">
        <v>5313</v>
      </c>
      <c r="M20" s="11" t="s">
        <v>5314</v>
      </c>
      <c r="N20" s="11" t="s">
        <v>5315</v>
      </c>
      <c r="O20" s="12" t="s">
        <v>5316</v>
      </c>
      <c r="P20" s="11" t="s">
        <v>5317</v>
      </c>
      <c r="Q20" s="11">
        <f>91 - 8974487095</f>
        <v>-8974487004</v>
      </c>
      <c r="R20" s="11">
        <f>91 - 8974487095</f>
        <v>-8974487004</v>
      </c>
      <c r="S20" s="11" t="s">
        <v>5318</v>
      </c>
      <c r="T20" s="11" t="s">
        <v>5319</v>
      </c>
      <c r="U20" s="11" t="s">
        <v>5320</v>
      </c>
      <c r="V20" s="11" t="s">
        <v>18</v>
      </c>
      <c r="W20" s="11" t="s">
        <v>19</v>
      </c>
      <c r="X20" s="11" t="s">
        <v>5321</v>
      </c>
      <c r="Y20" s="11" t="s">
        <v>5322</v>
      </c>
      <c r="Z20" s="11">
        <f>91 - 8974487095</f>
        <v>-8974487004</v>
      </c>
      <c r="AA20" s="11">
        <f>91 - 8974487095</f>
        <v>-8974487004</v>
      </c>
      <c r="AB20" s="11" t="s">
        <v>5323</v>
      </c>
      <c r="AC20" s="11" t="s">
        <v>336</v>
      </c>
      <c r="AD20" s="11" t="s">
        <v>5324</v>
      </c>
      <c r="AE20" s="11" t="s">
        <v>5325</v>
      </c>
      <c r="AF20" s="11" t="s">
        <v>26</v>
      </c>
      <c r="AG20" s="11" t="s">
        <v>27</v>
      </c>
    </row>
    <row r="21" spans="1:33" ht="24" customHeight="1">
      <c r="A21" s="13"/>
      <c r="B21" s="6" t="s">
        <v>3</v>
      </c>
      <c r="C21" s="65" t="s">
        <v>136</v>
      </c>
      <c r="D21" s="11" t="s">
        <v>6892</v>
      </c>
      <c r="E21" s="11" t="s">
        <v>4752</v>
      </c>
      <c r="F21" s="11" t="s">
        <v>139</v>
      </c>
      <c r="G21" s="11" t="s">
        <v>117</v>
      </c>
      <c r="H21" s="11" t="s">
        <v>4753</v>
      </c>
      <c r="I21" s="11" t="s">
        <v>7</v>
      </c>
      <c r="J21" s="11" t="s">
        <v>33</v>
      </c>
      <c r="K21" s="11" t="s">
        <v>4754</v>
      </c>
      <c r="L21" s="11" t="s">
        <v>4755</v>
      </c>
      <c r="M21" s="11" t="s">
        <v>4756</v>
      </c>
      <c r="N21" s="11" t="s">
        <v>4757</v>
      </c>
      <c r="O21" s="12" t="s">
        <v>4758</v>
      </c>
      <c r="P21" s="11" t="s">
        <v>4759</v>
      </c>
      <c r="Q21" s="11" t="s">
        <v>4760</v>
      </c>
      <c r="R21" s="11" t="s">
        <v>4760</v>
      </c>
      <c r="S21" s="11" t="s">
        <v>136</v>
      </c>
      <c r="T21" s="11" t="s">
        <v>136</v>
      </c>
      <c r="U21" s="11" t="s">
        <v>4761</v>
      </c>
      <c r="V21" s="11" t="s">
        <v>18</v>
      </c>
      <c r="W21" s="11" t="s">
        <v>19</v>
      </c>
      <c r="X21" s="11" t="s">
        <v>4762</v>
      </c>
      <c r="Y21" s="11" t="s">
        <v>4763</v>
      </c>
      <c r="Z21" s="11">
        <v>918974035893</v>
      </c>
      <c r="AA21" s="11">
        <v>918974035893</v>
      </c>
      <c r="AB21" s="11" t="s">
        <v>4764</v>
      </c>
      <c r="AC21" s="11" t="s">
        <v>4765</v>
      </c>
      <c r="AD21" s="11" t="s">
        <v>4766</v>
      </c>
      <c r="AE21" s="11" t="s">
        <v>4767</v>
      </c>
      <c r="AF21" s="11" t="s">
        <v>1517</v>
      </c>
      <c r="AG21" s="11" t="s">
        <v>27</v>
      </c>
    </row>
    <row r="22" spans="1:33" ht="24" customHeight="1">
      <c r="A22" s="13">
        <f>1+A20</f>
        <v>19</v>
      </c>
      <c r="B22" s="6" t="s">
        <v>3</v>
      </c>
      <c r="C22" s="64" t="s">
        <v>136</v>
      </c>
      <c r="D22" s="6" t="s">
        <v>1784</v>
      </c>
      <c r="E22" s="6" t="s">
        <v>1785</v>
      </c>
      <c r="F22" s="6" t="s">
        <v>139</v>
      </c>
      <c r="G22" s="6" t="s">
        <v>117</v>
      </c>
      <c r="H22" s="6" t="s">
        <v>1786</v>
      </c>
      <c r="I22" s="6" t="s">
        <v>7</v>
      </c>
      <c r="J22" s="6" t="s">
        <v>33</v>
      </c>
      <c r="K22" s="6" t="s">
        <v>205</v>
      </c>
      <c r="L22" s="6" t="s">
        <v>1787</v>
      </c>
      <c r="M22" s="6" t="s">
        <v>1788</v>
      </c>
      <c r="N22" s="6" t="s">
        <v>1789</v>
      </c>
      <c r="O22" s="7" t="s">
        <v>1790</v>
      </c>
      <c r="P22" s="6" t="s">
        <v>1791</v>
      </c>
      <c r="Q22" s="6" t="s">
        <v>1792</v>
      </c>
      <c r="R22" s="6" t="s">
        <v>1792</v>
      </c>
      <c r="S22" s="6" t="s">
        <v>1793</v>
      </c>
      <c r="T22" s="6" t="s">
        <v>1794</v>
      </c>
      <c r="U22" s="6" t="s">
        <v>1795</v>
      </c>
      <c r="V22" s="6" t="s">
        <v>66</v>
      </c>
      <c r="W22" s="6" t="s">
        <v>19</v>
      </c>
      <c r="X22" s="6" t="s">
        <v>1796</v>
      </c>
      <c r="Y22" s="6" t="s">
        <v>1797</v>
      </c>
      <c r="Z22" s="6" t="s">
        <v>1798</v>
      </c>
      <c r="AA22" s="6" t="s">
        <v>205</v>
      </c>
      <c r="AB22" s="6" t="s">
        <v>1799</v>
      </c>
      <c r="AC22" s="6" t="s">
        <v>1800</v>
      </c>
      <c r="AD22" s="6" t="s">
        <v>1801</v>
      </c>
      <c r="AE22" s="6" t="s">
        <v>1802</v>
      </c>
      <c r="AF22" s="6" t="s">
        <v>135</v>
      </c>
      <c r="AG22" s="6" t="s">
        <v>27</v>
      </c>
    </row>
    <row r="23" spans="1:33" ht="24" customHeight="1">
      <c r="A23" s="13">
        <f t="shared" si="1"/>
        <v>20</v>
      </c>
      <c r="B23" s="6" t="s">
        <v>3</v>
      </c>
      <c r="C23" s="64" t="s">
        <v>136</v>
      </c>
      <c r="D23" s="6" t="s">
        <v>976</v>
      </c>
      <c r="E23" s="6" t="s">
        <v>977</v>
      </c>
      <c r="F23" s="6" t="s">
        <v>4</v>
      </c>
      <c r="G23" s="6" t="s">
        <v>5</v>
      </c>
      <c r="H23" s="6" t="s">
        <v>483</v>
      </c>
      <c r="I23" s="6" t="s">
        <v>7</v>
      </c>
      <c r="J23" s="6" t="s">
        <v>33</v>
      </c>
      <c r="K23" s="6" t="s">
        <v>978</v>
      </c>
      <c r="L23" s="6" t="s">
        <v>979</v>
      </c>
      <c r="M23" s="6" t="s">
        <v>980</v>
      </c>
      <c r="N23" s="6" t="s">
        <v>981</v>
      </c>
      <c r="O23" s="7" t="s">
        <v>982</v>
      </c>
      <c r="P23" s="6" t="s">
        <v>983</v>
      </c>
      <c r="Q23" s="6" t="s">
        <v>984</v>
      </c>
      <c r="R23" s="6">
        <v>88028190801</v>
      </c>
      <c r="S23" s="6" t="s">
        <v>985</v>
      </c>
      <c r="T23" s="6" t="s">
        <v>986</v>
      </c>
      <c r="U23" s="6" t="s">
        <v>987</v>
      </c>
      <c r="V23" s="6" t="s">
        <v>18</v>
      </c>
      <c r="W23" s="6" t="s">
        <v>19</v>
      </c>
      <c r="X23" s="6" t="s">
        <v>981</v>
      </c>
      <c r="Y23" s="6" t="s">
        <v>988</v>
      </c>
      <c r="Z23" s="6" t="s">
        <v>984</v>
      </c>
      <c r="AA23" s="6" t="s">
        <v>984</v>
      </c>
      <c r="AB23" s="6" t="s">
        <v>989</v>
      </c>
      <c r="AC23" s="6" t="s">
        <v>990</v>
      </c>
      <c r="AD23" s="6" t="s">
        <v>991</v>
      </c>
      <c r="AE23" s="6" t="s">
        <v>992</v>
      </c>
      <c r="AF23" s="6" t="s">
        <v>26</v>
      </c>
      <c r="AG23" s="6" t="s">
        <v>27</v>
      </c>
    </row>
    <row r="24" spans="1:33" ht="24" customHeight="1">
      <c r="A24" s="13">
        <f t="shared" si="1"/>
        <v>21</v>
      </c>
      <c r="B24" s="6" t="s">
        <v>3</v>
      </c>
      <c r="C24" s="64" t="s">
        <v>136</v>
      </c>
      <c r="D24" s="6" t="s">
        <v>179</v>
      </c>
      <c r="E24" s="6" t="s">
        <v>180</v>
      </c>
      <c r="F24" s="6" t="s">
        <v>95</v>
      </c>
      <c r="G24" s="6" t="s">
        <v>5</v>
      </c>
      <c r="H24" s="6" t="s">
        <v>181</v>
      </c>
      <c r="I24" s="6" t="s">
        <v>7</v>
      </c>
      <c r="J24" s="6" t="s">
        <v>54</v>
      </c>
      <c r="K24" s="6" t="s">
        <v>182</v>
      </c>
      <c r="L24" s="6" t="s">
        <v>183</v>
      </c>
      <c r="M24" s="6" t="s">
        <v>184</v>
      </c>
      <c r="N24" s="6" t="s">
        <v>185</v>
      </c>
      <c r="O24" s="7" t="s">
        <v>186</v>
      </c>
      <c r="P24" s="6" t="s">
        <v>187</v>
      </c>
      <c r="Q24" s="6" t="s">
        <v>188</v>
      </c>
      <c r="R24" s="6" t="s">
        <v>189</v>
      </c>
      <c r="S24" s="6" t="s">
        <v>190</v>
      </c>
      <c r="T24" s="6" t="s">
        <v>191</v>
      </c>
      <c r="U24" s="6" t="s">
        <v>192</v>
      </c>
      <c r="V24" s="6" t="s">
        <v>18</v>
      </c>
      <c r="W24" s="6" t="s">
        <v>193</v>
      </c>
      <c r="X24" s="6" t="s">
        <v>194</v>
      </c>
      <c r="Y24" s="6" t="s">
        <v>195</v>
      </c>
      <c r="Z24" s="6" t="s">
        <v>196</v>
      </c>
      <c r="AA24" s="6" t="s">
        <v>189</v>
      </c>
      <c r="AB24" s="6" t="s">
        <v>197</v>
      </c>
      <c r="AC24" s="6" t="s">
        <v>198</v>
      </c>
      <c r="AD24" s="6" t="s">
        <v>181</v>
      </c>
      <c r="AE24" s="6" t="s">
        <v>199</v>
      </c>
      <c r="AF24" s="6" t="s">
        <v>26</v>
      </c>
      <c r="AG24" s="6" t="s">
        <v>27</v>
      </c>
    </row>
    <row r="25" spans="1:33" ht="24" customHeight="1">
      <c r="A25" s="13">
        <f t="shared" si="1"/>
        <v>22</v>
      </c>
      <c r="B25" s="6" t="s">
        <v>3</v>
      </c>
      <c r="C25" s="66" t="s">
        <v>136</v>
      </c>
      <c r="D25" s="34" t="s">
        <v>1964</v>
      </c>
      <c r="E25" s="34" t="s">
        <v>1965</v>
      </c>
      <c r="F25" s="34" t="s">
        <v>95</v>
      </c>
      <c r="G25" s="34" t="s">
        <v>5</v>
      </c>
      <c r="H25" s="34" t="s">
        <v>1966</v>
      </c>
      <c r="I25" s="34" t="s">
        <v>7</v>
      </c>
      <c r="J25" s="34" t="s">
        <v>1967</v>
      </c>
      <c r="K25" s="34" t="s">
        <v>1968</v>
      </c>
      <c r="L25" s="34" t="s">
        <v>1969</v>
      </c>
      <c r="M25" s="34" t="s">
        <v>1970</v>
      </c>
      <c r="N25" s="34" t="s">
        <v>1971</v>
      </c>
      <c r="O25" s="35" t="s">
        <v>1972</v>
      </c>
      <c r="P25" s="34" t="s">
        <v>1973</v>
      </c>
      <c r="Q25" s="34" t="s">
        <v>1974</v>
      </c>
      <c r="R25" s="34" t="s">
        <v>1974</v>
      </c>
      <c r="S25" s="34" t="s">
        <v>1975</v>
      </c>
      <c r="T25" s="34" t="s">
        <v>1976</v>
      </c>
      <c r="U25" s="34" t="s">
        <v>1977</v>
      </c>
      <c r="V25" s="34" t="s">
        <v>18</v>
      </c>
      <c r="W25" s="34" t="s">
        <v>19</v>
      </c>
      <c r="X25" s="34" t="s">
        <v>1978</v>
      </c>
      <c r="Y25" s="34" t="s">
        <v>1979</v>
      </c>
      <c r="Z25" s="34" t="s">
        <v>1980</v>
      </c>
      <c r="AA25" s="34" t="s">
        <v>1974</v>
      </c>
      <c r="AB25" s="34" t="s">
        <v>1981</v>
      </c>
      <c r="AC25" s="34" t="s">
        <v>1982</v>
      </c>
      <c r="AD25" s="34" t="s">
        <v>1983</v>
      </c>
      <c r="AE25" s="34" t="s">
        <v>1984</v>
      </c>
      <c r="AF25" s="34" t="s">
        <v>26</v>
      </c>
      <c r="AG25" s="34" t="s">
        <v>27</v>
      </c>
    </row>
    <row r="26" spans="1:33" ht="24" customHeight="1">
      <c r="A26" s="13">
        <f t="shared" si="1"/>
        <v>23</v>
      </c>
      <c r="B26" s="6" t="s">
        <v>3</v>
      </c>
      <c r="C26" s="64" t="s">
        <v>136</v>
      </c>
      <c r="D26" s="6" t="s">
        <v>2392</v>
      </c>
      <c r="E26" s="6" t="s">
        <v>2393</v>
      </c>
      <c r="F26" s="6" t="s">
        <v>95</v>
      </c>
      <c r="G26" s="6" t="s">
        <v>5</v>
      </c>
      <c r="H26" s="6" t="s">
        <v>2394</v>
      </c>
      <c r="I26" s="6" t="s">
        <v>7</v>
      </c>
      <c r="J26" s="6" t="s">
        <v>33</v>
      </c>
      <c r="K26" s="6" t="s">
        <v>2395</v>
      </c>
      <c r="L26" s="6" t="s">
        <v>2396</v>
      </c>
      <c r="M26" s="6" t="s">
        <v>2397</v>
      </c>
      <c r="N26" s="6" t="s">
        <v>2398</v>
      </c>
      <c r="O26" s="7" t="s">
        <v>2399</v>
      </c>
      <c r="P26" s="6" t="s">
        <v>2400</v>
      </c>
      <c r="Q26" s="6" t="s">
        <v>2401</v>
      </c>
      <c r="R26" s="6" t="s">
        <v>2401</v>
      </c>
      <c r="S26" s="6" t="s">
        <v>2402</v>
      </c>
      <c r="T26" s="6" t="s">
        <v>2403</v>
      </c>
      <c r="U26" s="6" t="s">
        <v>2404</v>
      </c>
      <c r="V26" s="6" t="s">
        <v>18</v>
      </c>
      <c r="W26" s="6" t="s">
        <v>19</v>
      </c>
      <c r="X26" s="6" t="s">
        <v>2405</v>
      </c>
      <c r="Y26" s="6" t="s">
        <v>2406</v>
      </c>
      <c r="Z26" s="6" t="s">
        <v>2407</v>
      </c>
      <c r="AA26" s="6" t="s">
        <v>2408</v>
      </c>
      <c r="AB26" s="6" t="s">
        <v>2409</v>
      </c>
      <c r="AC26" s="6" t="s">
        <v>2410</v>
      </c>
      <c r="AD26" s="6" t="s">
        <v>2411</v>
      </c>
      <c r="AE26" s="6" t="s">
        <v>2412</v>
      </c>
      <c r="AF26" s="6" t="s">
        <v>26</v>
      </c>
      <c r="AG26" s="6" t="s">
        <v>27</v>
      </c>
    </row>
    <row r="27" spans="1:33" ht="24" customHeight="1">
      <c r="A27" s="13">
        <f t="shared" si="1"/>
        <v>24</v>
      </c>
      <c r="B27" s="6" t="s">
        <v>3</v>
      </c>
      <c r="C27" s="65" t="s">
        <v>136</v>
      </c>
      <c r="D27" s="11" t="s">
        <v>6893</v>
      </c>
      <c r="E27" s="11" t="s">
        <v>1985</v>
      </c>
      <c r="F27" s="11" t="s">
        <v>95</v>
      </c>
      <c r="G27" s="11" t="s">
        <v>5</v>
      </c>
      <c r="H27" s="11" t="s">
        <v>1986</v>
      </c>
      <c r="I27" s="11" t="s">
        <v>7</v>
      </c>
      <c r="J27" s="11" t="s">
        <v>601</v>
      </c>
      <c r="K27" s="11" t="s">
        <v>1987</v>
      </c>
      <c r="L27" s="11" t="s">
        <v>1988</v>
      </c>
      <c r="M27" s="11" t="s">
        <v>1989</v>
      </c>
      <c r="N27" s="11" t="s">
        <v>1990</v>
      </c>
      <c r="O27" s="12" t="s">
        <v>1991</v>
      </c>
      <c r="P27" s="11" t="s">
        <v>1992</v>
      </c>
      <c r="Q27" s="11" t="s">
        <v>1993</v>
      </c>
      <c r="R27" s="11" t="s">
        <v>1994</v>
      </c>
      <c r="S27" s="11" t="s">
        <v>1995</v>
      </c>
      <c r="T27" s="11" t="s">
        <v>1996</v>
      </c>
      <c r="U27" s="11" t="s">
        <v>1997</v>
      </c>
      <c r="V27" s="11" t="s">
        <v>18</v>
      </c>
      <c r="W27" s="11" t="s">
        <v>19</v>
      </c>
      <c r="X27" s="11" t="s">
        <v>1998</v>
      </c>
      <c r="Y27" s="11" t="s">
        <v>1999</v>
      </c>
      <c r="Z27" s="11" t="s">
        <v>2000</v>
      </c>
      <c r="AA27" s="11" t="s">
        <v>1994</v>
      </c>
      <c r="AB27" s="11" t="s">
        <v>2001</v>
      </c>
      <c r="AC27" s="11" t="s">
        <v>2002</v>
      </c>
      <c r="AD27" s="11" t="s">
        <v>2003</v>
      </c>
      <c r="AE27" s="11" t="s">
        <v>2004</v>
      </c>
      <c r="AF27" s="11" t="s">
        <v>26</v>
      </c>
      <c r="AG27" s="11" t="s">
        <v>27</v>
      </c>
    </row>
    <row r="28" spans="1:33" ht="24" customHeight="1">
      <c r="A28" s="13"/>
      <c r="B28" s="6" t="s">
        <v>3</v>
      </c>
      <c r="C28" s="65" t="s">
        <v>136</v>
      </c>
      <c r="D28" s="11" t="s">
        <v>6895</v>
      </c>
      <c r="E28" s="11" t="s">
        <v>1985</v>
      </c>
      <c r="F28" s="11" t="s">
        <v>95</v>
      </c>
      <c r="G28" s="11" t="s">
        <v>5</v>
      </c>
      <c r="H28" s="11" t="s">
        <v>6264</v>
      </c>
      <c r="I28" s="11" t="s">
        <v>7</v>
      </c>
      <c r="J28" s="11" t="s">
        <v>33</v>
      </c>
      <c r="K28" s="11" t="s">
        <v>6265</v>
      </c>
      <c r="L28" s="11" t="s">
        <v>6266</v>
      </c>
      <c r="M28" s="11" t="s">
        <v>6267</v>
      </c>
      <c r="N28" s="11" t="s">
        <v>6268</v>
      </c>
      <c r="O28" s="12" t="s">
        <v>1991</v>
      </c>
      <c r="P28" s="11" t="s">
        <v>6269</v>
      </c>
      <c r="Q28" s="11" t="s">
        <v>6270</v>
      </c>
      <c r="R28" s="11" t="s">
        <v>6271</v>
      </c>
      <c r="S28" s="11" t="s">
        <v>6272</v>
      </c>
      <c r="T28" s="11" t="s">
        <v>6273</v>
      </c>
      <c r="U28" s="11" t="s">
        <v>6274</v>
      </c>
      <c r="V28" s="11" t="s">
        <v>18</v>
      </c>
      <c r="W28" s="11" t="s">
        <v>19</v>
      </c>
      <c r="X28" s="11" t="s">
        <v>6275</v>
      </c>
      <c r="Y28" s="11" t="s">
        <v>6276</v>
      </c>
      <c r="Z28" s="11">
        <f>977-9818952960</f>
        <v>-9818951983</v>
      </c>
      <c r="AA28" s="11" t="s">
        <v>6265</v>
      </c>
      <c r="AB28" s="11" t="s">
        <v>6277</v>
      </c>
      <c r="AC28" s="11" t="s">
        <v>6265</v>
      </c>
      <c r="AD28" s="11" t="s">
        <v>6264</v>
      </c>
      <c r="AE28" s="11" t="s">
        <v>6278</v>
      </c>
      <c r="AF28" s="11" t="s">
        <v>26</v>
      </c>
      <c r="AG28" s="11" t="s">
        <v>27</v>
      </c>
    </row>
    <row r="29" spans="1:33" s="4" customFormat="1" ht="24" customHeight="1">
      <c r="A29" s="13">
        <f>1+A27</f>
        <v>25</v>
      </c>
      <c r="B29" s="6" t="s">
        <v>3</v>
      </c>
      <c r="C29" s="64" t="s">
        <v>136</v>
      </c>
      <c r="D29" s="6" t="s">
        <v>311</v>
      </c>
      <c r="E29" s="6" t="s">
        <v>312</v>
      </c>
      <c r="F29" s="6" t="s">
        <v>313</v>
      </c>
      <c r="G29" s="6" t="s">
        <v>5</v>
      </c>
      <c r="H29" s="6" t="s">
        <v>314</v>
      </c>
      <c r="I29" s="6" t="s">
        <v>7</v>
      </c>
      <c r="J29" s="6" t="s">
        <v>315</v>
      </c>
      <c r="K29" s="6" t="s">
        <v>316</v>
      </c>
      <c r="L29" s="6" t="s">
        <v>317</v>
      </c>
      <c r="M29" s="6" t="s">
        <v>318</v>
      </c>
      <c r="N29" s="6" t="s">
        <v>319</v>
      </c>
      <c r="O29" s="7" t="s">
        <v>320</v>
      </c>
      <c r="P29" s="6" t="s">
        <v>321</v>
      </c>
      <c r="Q29" s="6" t="s">
        <v>322</v>
      </c>
      <c r="R29" s="6" t="s">
        <v>323</v>
      </c>
      <c r="S29" s="6" t="s">
        <v>324</v>
      </c>
      <c r="T29" s="6" t="s">
        <v>325</v>
      </c>
      <c r="U29" s="6" t="s">
        <v>326</v>
      </c>
      <c r="V29" s="6" t="s">
        <v>18</v>
      </c>
      <c r="W29" s="6" t="s">
        <v>19</v>
      </c>
      <c r="X29" s="6" t="s">
        <v>327</v>
      </c>
      <c r="Y29" s="6" t="s">
        <v>328</v>
      </c>
      <c r="Z29" s="6">
        <v>773408172</v>
      </c>
      <c r="AA29" s="6" t="s">
        <v>323</v>
      </c>
      <c r="AB29" s="6" t="s">
        <v>329</v>
      </c>
      <c r="AC29" s="6" t="s">
        <v>330</v>
      </c>
      <c r="AD29" s="6" t="s">
        <v>331</v>
      </c>
      <c r="AE29" s="6" t="s">
        <v>332</v>
      </c>
      <c r="AF29" s="6" t="s">
        <v>26</v>
      </c>
      <c r="AG29" s="6" t="s">
        <v>27</v>
      </c>
    </row>
    <row r="30" spans="1:33" ht="24" customHeight="1">
      <c r="A30" s="13">
        <f t="shared" si="1"/>
        <v>26</v>
      </c>
      <c r="B30" s="6" t="s">
        <v>3</v>
      </c>
      <c r="C30" s="64" t="s">
        <v>136</v>
      </c>
      <c r="D30" s="6" t="s">
        <v>1750</v>
      </c>
      <c r="E30" s="6" t="s">
        <v>1751</v>
      </c>
      <c r="F30" s="6" t="s">
        <v>4</v>
      </c>
      <c r="G30" s="6" t="s">
        <v>117</v>
      </c>
      <c r="H30" s="6" t="s">
        <v>1752</v>
      </c>
      <c r="I30" s="6" t="s">
        <v>246</v>
      </c>
      <c r="J30" s="6" t="s">
        <v>33</v>
      </c>
      <c r="K30" s="6" t="s">
        <v>1753</v>
      </c>
      <c r="L30" s="6" t="s">
        <v>1754</v>
      </c>
      <c r="M30" s="6" t="s">
        <v>1755</v>
      </c>
      <c r="N30" s="6" t="s">
        <v>1756</v>
      </c>
      <c r="O30" s="7" t="s">
        <v>1757</v>
      </c>
      <c r="P30" s="6" t="s">
        <v>1758</v>
      </c>
      <c r="Q30" s="6">
        <f>880-37161179</f>
        <v>-37160299</v>
      </c>
      <c r="R30" s="6">
        <f>880-37161398</f>
        <v>-37160518</v>
      </c>
      <c r="S30" s="6" t="s">
        <v>1759</v>
      </c>
      <c r="T30" s="6" t="s">
        <v>1760</v>
      </c>
      <c r="U30" s="6" t="s">
        <v>1761</v>
      </c>
      <c r="V30" s="6" t="s">
        <v>18</v>
      </c>
      <c r="W30" s="6" t="s">
        <v>19</v>
      </c>
      <c r="X30" s="6" t="s">
        <v>1762</v>
      </c>
      <c r="Y30" s="6" t="s">
        <v>1763</v>
      </c>
      <c r="Z30" s="6">
        <f>880-37161179</f>
        <v>-37160299</v>
      </c>
      <c r="AA30" s="6">
        <f>880-37161398</f>
        <v>-37160518</v>
      </c>
      <c r="AB30" s="6" t="s">
        <v>1764</v>
      </c>
      <c r="AC30" s="6" t="s">
        <v>1765</v>
      </c>
      <c r="AD30" s="6" t="s">
        <v>1766</v>
      </c>
      <c r="AE30" s="6" t="s">
        <v>1767</v>
      </c>
      <c r="AF30" s="6" t="s">
        <v>26</v>
      </c>
      <c r="AG30" s="6" t="s">
        <v>27</v>
      </c>
    </row>
    <row r="31" spans="1:33" ht="24" customHeight="1">
      <c r="A31" s="13">
        <f t="shared" si="1"/>
        <v>27</v>
      </c>
      <c r="B31" s="6" t="s">
        <v>3</v>
      </c>
      <c r="C31" s="64" t="s">
        <v>136</v>
      </c>
      <c r="D31" s="6" t="s">
        <v>2676</v>
      </c>
      <c r="E31" s="6" t="s">
        <v>2677</v>
      </c>
      <c r="F31" s="6" t="s">
        <v>139</v>
      </c>
      <c r="G31" s="6" t="s">
        <v>117</v>
      </c>
      <c r="H31" s="6" t="s">
        <v>2678</v>
      </c>
      <c r="I31" s="6" t="s">
        <v>7</v>
      </c>
      <c r="J31" s="6" t="s">
        <v>33</v>
      </c>
      <c r="K31" s="6" t="s">
        <v>2679</v>
      </c>
      <c r="L31" s="6" t="s">
        <v>2680</v>
      </c>
      <c r="M31" s="6" t="s">
        <v>2681</v>
      </c>
      <c r="N31" s="6" t="s">
        <v>2682</v>
      </c>
      <c r="O31" s="7" t="s">
        <v>2683</v>
      </c>
      <c r="P31" s="6" t="s">
        <v>2684</v>
      </c>
      <c r="Q31" s="6" t="s">
        <v>2685</v>
      </c>
      <c r="R31" s="6" t="s">
        <v>2685</v>
      </c>
      <c r="S31" s="6" t="s">
        <v>2686</v>
      </c>
      <c r="T31" s="6" t="s">
        <v>2687</v>
      </c>
      <c r="U31" s="6" t="s">
        <v>2688</v>
      </c>
      <c r="V31" s="6" t="s">
        <v>66</v>
      </c>
      <c r="W31" s="6" t="s">
        <v>19</v>
      </c>
      <c r="X31" s="6" t="s">
        <v>2689</v>
      </c>
      <c r="Y31" s="6" t="s">
        <v>2690</v>
      </c>
      <c r="Z31" s="6" t="s">
        <v>2685</v>
      </c>
      <c r="AA31" s="6" t="s">
        <v>2685</v>
      </c>
      <c r="AB31" s="6" t="s">
        <v>2691</v>
      </c>
      <c r="AC31" s="6" t="s">
        <v>2692</v>
      </c>
      <c r="AD31" s="6" t="s">
        <v>2693</v>
      </c>
      <c r="AE31" s="6" t="s">
        <v>2694</v>
      </c>
      <c r="AF31" s="6" t="s">
        <v>26</v>
      </c>
      <c r="AG31" s="6" t="s">
        <v>27</v>
      </c>
    </row>
    <row r="32" spans="1:33" ht="24" customHeight="1">
      <c r="A32" s="13">
        <f t="shared" si="1"/>
        <v>28</v>
      </c>
      <c r="B32" s="6" t="s">
        <v>3</v>
      </c>
      <c r="C32" s="64" t="s">
        <v>136</v>
      </c>
      <c r="D32" s="6" t="s">
        <v>293</v>
      </c>
      <c r="E32" s="6" t="s">
        <v>294</v>
      </c>
      <c r="F32" s="6" t="s">
        <v>95</v>
      </c>
      <c r="G32" s="6" t="s">
        <v>5</v>
      </c>
      <c r="H32" s="6" t="s">
        <v>295</v>
      </c>
      <c r="I32" s="6" t="s">
        <v>7</v>
      </c>
      <c r="J32" s="6" t="s">
        <v>54</v>
      </c>
      <c r="K32" s="6" t="s">
        <v>296</v>
      </c>
      <c r="L32" s="6" t="s">
        <v>297</v>
      </c>
      <c r="M32" s="6" t="s">
        <v>298</v>
      </c>
      <c r="N32" s="6" t="s">
        <v>299</v>
      </c>
      <c r="O32" s="7" t="s">
        <v>300</v>
      </c>
      <c r="P32" s="6" t="s">
        <v>301</v>
      </c>
      <c r="Q32" s="6">
        <v>97714672637</v>
      </c>
      <c r="R32" s="6">
        <v>97714672637</v>
      </c>
      <c r="S32" s="6" t="s">
        <v>302</v>
      </c>
      <c r="T32" s="6" t="s">
        <v>303</v>
      </c>
      <c r="U32" s="6" t="s">
        <v>304</v>
      </c>
      <c r="V32" s="6" t="s">
        <v>18</v>
      </c>
      <c r="W32" s="6" t="s">
        <v>19</v>
      </c>
      <c r="X32" s="6" t="s">
        <v>305</v>
      </c>
      <c r="Y32" s="6" t="s">
        <v>306</v>
      </c>
      <c r="Z32" s="6">
        <v>9779851016713</v>
      </c>
      <c r="AA32" s="6">
        <v>97714672637</v>
      </c>
      <c r="AB32" s="6" t="s">
        <v>307</v>
      </c>
      <c r="AC32" s="6" t="s">
        <v>308</v>
      </c>
      <c r="AD32" s="6" t="s">
        <v>309</v>
      </c>
      <c r="AE32" s="6" t="s">
        <v>310</v>
      </c>
      <c r="AF32" s="6" t="s">
        <v>26</v>
      </c>
      <c r="AG32" s="6" t="s">
        <v>27</v>
      </c>
    </row>
    <row r="33" spans="1:34" ht="24" customHeight="1" thickBot="1">
      <c r="A33" s="13">
        <f t="shared" si="1"/>
        <v>29</v>
      </c>
      <c r="B33" s="6" t="s">
        <v>3</v>
      </c>
      <c r="C33" s="64" t="s">
        <v>136</v>
      </c>
      <c r="D33" s="6" t="s">
        <v>5947</v>
      </c>
      <c r="E33" s="6" t="s">
        <v>5948</v>
      </c>
      <c r="F33" s="6" t="s">
        <v>139</v>
      </c>
      <c r="G33" s="6" t="s">
        <v>117</v>
      </c>
      <c r="H33" s="6" t="s">
        <v>5949</v>
      </c>
      <c r="I33" s="6" t="s">
        <v>715</v>
      </c>
      <c r="J33" s="6" t="s">
        <v>33</v>
      </c>
      <c r="K33" s="6" t="s">
        <v>5950</v>
      </c>
      <c r="L33" s="6" t="s">
        <v>5951</v>
      </c>
      <c r="M33" s="6" t="s">
        <v>5952</v>
      </c>
      <c r="N33" s="6" t="s">
        <v>5953</v>
      </c>
      <c r="O33" s="7" t="s">
        <v>5954</v>
      </c>
      <c r="P33" s="6" t="s">
        <v>5955</v>
      </c>
      <c r="Q33" s="6" t="s">
        <v>5956</v>
      </c>
      <c r="R33" s="6" t="s">
        <v>5957</v>
      </c>
      <c r="S33" s="6" t="s">
        <v>5958</v>
      </c>
      <c r="T33" s="6" t="s">
        <v>5959</v>
      </c>
      <c r="U33" s="6" t="s">
        <v>5960</v>
      </c>
      <c r="V33" s="6" t="s">
        <v>18</v>
      </c>
      <c r="W33" s="6" t="s">
        <v>19</v>
      </c>
      <c r="X33" s="6" t="s">
        <v>5961</v>
      </c>
      <c r="Y33" s="6" t="s">
        <v>5962</v>
      </c>
      <c r="Z33" s="6">
        <v>8575186174</v>
      </c>
      <c r="AA33" s="6" t="s">
        <v>5957</v>
      </c>
      <c r="AB33" s="6" t="s">
        <v>5963</v>
      </c>
      <c r="AC33" s="6" t="s">
        <v>5964</v>
      </c>
      <c r="AD33" s="6" t="s">
        <v>5965</v>
      </c>
      <c r="AE33" s="6" t="s">
        <v>5966</v>
      </c>
      <c r="AF33" s="6" t="s">
        <v>26</v>
      </c>
      <c r="AG33" s="6" t="s">
        <v>27</v>
      </c>
    </row>
    <row r="34" spans="1:34" ht="24" customHeight="1" thickBot="1">
      <c r="A34" s="13">
        <f t="shared" si="1"/>
        <v>30</v>
      </c>
      <c r="B34" s="38" t="s">
        <v>3</v>
      </c>
      <c r="C34" s="64" t="s">
        <v>444</v>
      </c>
      <c r="D34" s="38" t="s">
        <v>6818</v>
      </c>
      <c r="E34" s="38" t="s">
        <v>6819</v>
      </c>
      <c r="F34" s="38" t="s">
        <v>139</v>
      </c>
      <c r="G34" s="38" t="s">
        <v>5</v>
      </c>
      <c r="H34" s="38" t="s">
        <v>6820</v>
      </c>
      <c r="I34" s="38" t="s">
        <v>7</v>
      </c>
      <c r="J34" s="38" t="s">
        <v>33</v>
      </c>
      <c r="K34" s="38" t="s">
        <v>6821</v>
      </c>
      <c r="L34" s="38" t="s">
        <v>6822</v>
      </c>
      <c r="M34" s="38" t="s">
        <v>6823</v>
      </c>
      <c r="N34" s="38" t="s">
        <v>6824</v>
      </c>
      <c r="O34" s="100" t="s">
        <v>6825</v>
      </c>
      <c r="P34" s="38" t="s">
        <v>6826</v>
      </c>
      <c r="Q34" s="38">
        <f>91-80-40990154</f>
        <v>-40990143</v>
      </c>
      <c r="R34" s="38" t="s">
        <v>148</v>
      </c>
      <c r="S34" s="38" t="s">
        <v>6827</v>
      </c>
      <c r="T34" s="38" t="s">
        <v>6828</v>
      </c>
      <c r="U34" s="38" t="s">
        <v>6829</v>
      </c>
      <c r="V34" s="38" t="s">
        <v>18</v>
      </c>
      <c r="W34" s="38" t="s">
        <v>19</v>
      </c>
      <c r="X34" s="38" t="s">
        <v>6830</v>
      </c>
      <c r="Y34" s="38" t="s">
        <v>6831</v>
      </c>
      <c r="Z34" s="38">
        <f>91-9449665991</f>
        <v>-9449665900</v>
      </c>
      <c r="AA34" s="38" t="s">
        <v>148</v>
      </c>
      <c r="AB34" s="38" t="s">
        <v>6832</v>
      </c>
      <c r="AC34" s="38" t="s">
        <v>6833</v>
      </c>
      <c r="AD34" s="38" t="s">
        <v>6834</v>
      </c>
      <c r="AE34" s="38" t="s">
        <v>6835</v>
      </c>
      <c r="AF34" s="38" t="s">
        <v>26</v>
      </c>
      <c r="AG34" s="38" t="s">
        <v>27</v>
      </c>
      <c r="AH34" s="92"/>
    </row>
    <row r="35" spans="1:34" ht="24" customHeight="1">
      <c r="A35" s="13">
        <f t="shared" si="1"/>
        <v>31</v>
      </c>
      <c r="B35" s="6" t="s">
        <v>3</v>
      </c>
      <c r="C35" s="64" t="s">
        <v>444</v>
      </c>
      <c r="D35" s="6" t="s">
        <v>6077</v>
      </c>
      <c r="E35" s="6" t="s">
        <v>6078</v>
      </c>
      <c r="F35" s="6" t="s">
        <v>4</v>
      </c>
      <c r="G35" s="6" t="s">
        <v>5</v>
      </c>
      <c r="H35" s="6" t="s">
        <v>6079</v>
      </c>
      <c r="I35" s="6" t="s">
        <v>7</v>
      </c>
      <c r="J35" s="6" t="s">
        <v>6080</v>
      </c>
      <c r="K35" s="6" t="s">
        <v>6081</v>
      </c>
      <c r="L35" s="6" t="s">
        <v>6082</v>
      </c>
      <c r="M35" s="6" t="s">
        <v>6083</v>
      </c>
      <c r="N35" s="6" t="s">
        <v>6084</v>
      </c>
      <c r="O35" s="7" t="s">
        <v>6085</v>
      </c>
      <c r="P35" s="6" t="s">
        <v>6086</v>
      </c>
      <c r="Q35" s="6">
        <v>88028415049</v>
      </c>
      <c r="R35" s="6" t="s">
        <v>336</v>
      </c>
      <c r="S35" s="6" t="s">
        <v>6087</v>
      </c>
      <c r="T35" s="6" t="s">
        <v>6088</v>
      </c>
      <c r="U35" s="6" t="s">
        <v>6089</v>
      </c>
      <c r="V35" s="6" t="s">
        <v>18</v>
      </c>
      <c r="W35" s="6" t="s">
        <v>19</v>
      </c>
      <c r="X35" s="6" t="s">
        <v>6090</v>
      </c>
      <c r="Y35" s="6" t="s">
        <v>6091</v>
      </c>
      <c r="Z35" s="6">
        <v>8801719734001</v>
      </c>
      <c r="AA35" s="6" t="s">
        <v>336</v>
      </c>
      <c r="AB35" s="6" t="s">
        <v>6092</v>
      </c>
      <c r="AC35" s="6" t="s">
        <v>6093</v>
      </c>
      <c r="AD35" s="6" t="s">
        <v>6094</v>
      </c>
      <c r="AE35" s="6" t="s">
        <v>6095</v>
      </c>
      <c r="AF35" s="6" t="s">
        <v>26</v>
      </c>
      <c r="AG35" s="6" t="s">
        <v>27</v>
      </c>
    </row>
    <row r="36" spans="1:34" ht="24" customHeight="1">
      <c r="A36" s="13">
        <f t="shared" si="1"/>
        <v>32</v>
      </c>
      <c r="B36" s="6" t="s">
        <v>3</v>
      </c>
      <c r="C36" s="64" t="s">
        <v>444</v>
      </c>
      <c r="D36" s="6" t="s">
        <v>5208</v>
      </c>
      <c r="E36" s="6" t="s">
        <v>336</v>
      </c>
      <c r="F36" s="6" t="s">
        <v>4</v>
      </c>
      <c r="G36" s="6" t="s">
        <v>5</v>
      </c>
      <c r="H36" s="6" t="s">
        <v>5209</v>
      </c>
      <c r="I36" s="6" t="s">
        <v>7</v>
      </c>
      <c r="J36" s="6" t="s">
        <v>33</v>
      </c>
      <c r="K36" s="6" t="s">
        <v>5210</v>
      </c>
      <c r="L36" s="6" t="s">
        <v>5211</v>
      </c>
      <c r="M36" s="6" t="s">
        <v>5212</v>
      </c>
      <c r="N36" s="6" t="s">
        <v>5213</v>
      </c>
      <c r="O36" s="7" t="s">
        <v>5214</v>
      </c>
      <c r="P36" s="6" t="s">
        <v>5215</v>
      </c>
      <c r="Q36" s="6" t="s">
        <v>5216</v>
      </c>
      <c r="R36" s="6" t="s">
        <v>262</v>
      </c>
      <c r="S36" s="6" t="s">
        <v>5217</v>
      </c>
      <c r="T36" s="6" t="s">
        <v>262</v>
      </c>
      <c r="U36" s="6" t="s">
        <v>5218</v>
      </c>
      <c r="V36" s="6" t="s">
        <v>18</v>
      </c>
      <c r="W36" s="6" t="s">
        <v>19</v>
      </c>
      <c r="X36" s="6" t="s">
        <v>5219</v>
      </c>
      <c r="Y36" s="6" t="s">
        <v>5220</v>
      </c>
      <c r="Z36" s="6" t="s">
        <v>5221</v>
      </c>
      <c r="AA36" s="6" t="s">
        <v>262</v>
      </c>
      <c r="AB36" s="6" t="s">
        <v>5222</v>
      </c>
      <c r="AC36" s="6" t="s">
        <v>5223</v>
      </c>
      <c r="AD36" s="6" t="s">
        <v>5224</v>
      </c>
      <c r="AE36" s="6" t="s">
        <v>5225</v>
      </c>
      <c r="AF36" s="6" t="s">
        <v>26</v>
      </c>
      <c r="AG36" s="6" t="s">
        <v>27</v>
      </c>
    </row>
    <row r="37" spans="1:34" ht="24" customHeight="1">
      <c r="A37" s="13">
        <f t="shared" si="1"/>
        <v>33</v>
      </c>
      <c r="B37" s="6" t="s">
        <v>3</v>
      </c>
      <c r="C37" s="64" t="s">
        <v>444</v>
      </c>
      <c r="D37" s="6" t="s">
        <v>4704</v>
      </c>
      <c r="E37" s="6" t="s">
        <v>4705</v>
      </c>
      <c r="F37" s="6" t="s">
        <v>313</v>
      </c>
      <c r="G37" s="6" t="s">
        <v>117</v>
      </c>
      <c r="H37" s="6" t="s">
        <v>4706</v>
      </c>
      <c r="I37" s="6" t="s">
        <v>7</v>
      </c>
      <c r="J37" s="6" t="s">
        <v>33</v>
      </c>
      <c r="K37" s="6" t="s">
        <v>4707</v>
      </c>
      <c r="L37" s="6" t="s">
        <v>4708</v>
      </c>
      <c r="M37" s="6" t="s">
        <v>4709</v>
      </c>
      <c r="N37" s="6" t="s">
        <v>4710</v>
      </c>
      <c r="O37" s="7" t="s">
        <v>4711</v>
      </c>
      <c r="P37" s="6" t="s">
        <v>4712</v>
      </c>
      <c r="Q37" s="6">
        <v>94112368218</v>
      </c>
      <c r="R37" s="6">
        <v>94112368218</v>
      </c>
      <c r="S37" s="6" t="s">
        <v>4713</v>
      </c>
      <c r="T37" s="6" t="s">
        <v>4714</v>
      </c>
      <c r="U37" s="6" t="s">
        <v>4715</v>
      </c>
      <c r="V37" s="6" t="s">
        <v>18</v>
      </c>
      <c r="W37" s="6" t="s">
        <v>19</v>
      </c>
      <c r="X37" s="6" t="s">
        <v>4710</v>
      </c>
      <c r="Y37" s="6" t="s">
        <v>4716</v>
      </c>
      <c r="Z37" s="6" t="s">
        <v>4717</v>
      </c>
      <c r="AA37" s="6" t="s">
        <v>4717</v>
      </c>
      <c r="AB37" s="6" t="s">
        <v>4718</v>
      </c>
      <c r="AC37" s="6" t="s">
        <v>4719</v>
      </c>
      <c r="AD37" s="6" t="s">
        <v>4651</v>
      </c>
      <c r="AE37" s="6" t="s">
        <v>4720</v>
      </c>
      <c r="AF37" s="6" t="s">
        <v>135</v>
      </c>
      <c r="AG37" s="6" t="s">
        <v>27</v>
      </c>
    </row>
    <row r="38" spans="1:34" ht="24" customHeight="1">
      <c r="A38" s="13">
        <f t="shared" si="1"/>
        <v>34</v>
      </c>
      <c r="B38" s="6" t="s">
        <v>3</v>
      </c>
      <c r="C38" s="64" t="s">
        <v>444</v>
      </c>
      <c r="D38" s="6" t="s">
        <v>5326</v>
      </c>
      <c r="E38" s="6" t="s">
        <v>336</v>
      </c>
      <c r="F38" s="6" t="s">
        <v>4</v>
      </c>
      <c r="G38" s="6" t="s">
        <v>5</v>
      </c>
      <c r="H38" s="6" t="s">
        <v>5327</v>
      </c>
      <c r="I38" s="6" t="s">
        <v>7</v>
      </c>
      <c r="J38" s="6" t="s">
        <v>5328</v>
      </c>
      <c r="K38" s="6" t="s">
        <v>5329</v>
      </c>
      <c r="L38" s="6" t="s">
        <v>5330</v>
      </c>
      <c r="M38" s="6" t="s">
        <v>5331</v>
      </c>
      <c r="N38" s="6" t="s">
        <v>5332</v>
      </c>
      <c r="O38" s="7" t="s">
        <v>5333</v>
      </c>
      <c r="P38" s="6" t="s">
        <v>5334</v>
      </c>
      <c r="Q38" s="6" t="s">
        <v>5335</v>
      </c>
      <c r="R38" s="6" t="s">
        <v>5336</v>
      </c>
      <c r="S38" s="6" t="s">
        <v>5337</v>
      </c>
      <c r="T38" s="6" t="s">
        <v>5338</v>
      </c>
      <c r="U38" s="6" t="s">
        <v>5339</v>
      </c>
      <c r="V38" s="6" t="s">
        <v>18</v>
      </c>
      <c r="W38" s="6" t="s">
        <v>19</v>
      </c>
      <c r="X38" s="6" t="s">
        <v>5340</v>
      </c>
      <c r="Y38" s="6" t="s">
        <v>5341</v>
      </c>
      <c r="Z38" s="6" t="s">
        <v>5342</v>
      </c>
      <c r="AA38" s="6" t="s">
        <v>5336</v>
      </c>
      <c r="AB38" s="6" t="s">
        <v>5343</v>
      </c>
      <c r="AC38" s="6" t="s">
        <v>5344</v>
      </c>
      <c r="AD38" s="6" t="s">
        <v>5345</v>
      </c>
      <c r="AE38" s="6" t="s">
        <v>5346</v>
      </c>
      <c r="AF38" s="6" t="s">
        <v>26</v>
      </c>
      <c r="AG38" s="6" t="s">
        <v>27</v>
      </c>
    </row>
    <row r="39" spans="1:34" ht="24" customHeight="1">
      <c r="A39" s="13">
        <f t="shared" si="1"/>
        <v>35</v>
      </c>
      <c r="B39" s="6" t="s">
        <v>3</v>
      </c>
      <c r="C39" s="64" t="s">
        <v>444</v>
      </c>
      <c r="D39" s="6" t="s">
        <v>2586</v>
      </c>
      <c r="E39" s="6" t="s">
        <v>2587</v>
      </c>
      <c r="F39" s="6" t="s">
        <v>4</v>
      </c>
      <c r="G39" s="6" t="s">
        <v>5</v>
      </c>
      <c r="H39" s="6" t="s">
        <v>2588</v>
      </c>
      <c r="I39" s="6" t="s">
        <v>7</v>
      </c>
      <c r="J39" s="6" t="s">
        <v>33</v>
      </c>
      <c r="K39" s="6" t="s">
        <v>2589</v>
      </c>
      <c r="L39" s="6" t="s">
        <v>2590</v>
      </c>
      <c r="M39" s="6" t="s">
        <v>2591</v>
      </c>
      <c r="N39" s="6" t="s">
        <v>2592</v>
      </c>
      <c r="O39" s="7" t="s">
        <v>2593</v>
      </c>
      <c r="P39" s="6" t="s">
        <v>2594</v>
      </c>
      <c r="Q39" s="6">
        <f>880-41-725940</f>
        <v>-725101</v>
      </c>
      <c r="R39" s="6">
        <f>880-41-725940</f>
        <v>-725101</v>
      </c>
      <c r="S39" s="6" t="s">
        <v>2595</v>
      </c>
      <c r="T39" s="6" t="s">
        <v>2596</v>
      </c>
      <c r="U39" s="6" t="s">
        <v>2597</v>
      </c>
      <c r="V39" s="6" t="s">
        <v>18</v>
      </c>
      <c r="W39" s="6" t="s">
        <v>19</v>
      </c>
      <c r="X39" s="6" t="s">
        <v>2598</v>
      </c>
      <c r="Y39" s="6" t="s">
        <v>2599</v>
      </c>
      <c r="Z39" s="6">
        <f>880-1711-345386</f>
        <v>-346217</v>
      </c>
      <c r="AA39" s="6">
        <f>880-41-725940</f>
        <v>-725101</v>
      </c>
      <c r="AB39" s="6" t="s">
        <v>2600</v>
      </c>
      <c r="AC39" s="6" t="s">
        <v>2589</v>
      </c>
      <c r="AD39" s="6" t="s">
        <v>2588</v>
      </c>
      <c r="AE39" s="6" t="s">
        <v>2601</v>
      </c>
      <c r="AF39" s="6" t="s">
        <v>26</v>
      </c>
      <c r="AG39" s="6" t="s">
        <v>27</v>
      </c>
    </row>
    <row r="40" spans="1:34" ht="24" customHeight="1">
      <c r="A40" s="13">
        <f t="shared" si="1"/>
        <v>36</v>
      </c>
      <c r="B40" s="6" t="s">
        <v>3</v>
      </c>
      <c r="C40" s="64" t="s">
        <v>444</v>
      </c>
      <c r="D40" s="6" t="s">
        <v>6535</v>
      </c>
      <c r="E40" s="6" t="s">
        <v>6536</v>
      </c>
      <c r="F40" s="6" t="s">
        <v>31</v>
      </c>
      <c r="G40" s="6" t="s">
        <v>117</v>
      </c>
      <c r="H40" s="6" t="s">
        <v>4859</v>
      </c>
      <c r="I40" s="6" t="s">
        <v>7</v>
      </c>
      <c r="J40" s="6" t="s">
        <v>33</v>
      </c>
      <c r="K40" s="6" t="s">
        <v>123</v>
      </c>
      <c r="L40" s="6" t="s">
        <v>6537</v>
      </c>
      <c r="M40" s="6" t="s">
        <v>6538</v>
      </c>
      <c r="N40" s="6" t="s">
        <v>6539</v>
      </c>
      <c r="O40" s="7" t="s">
        <v>6540</v>
      </c>
      <c r="P40" s="6" t="s">
        <v>6541</v>
      </c>
      <c r="Q40" s="6">
        <v>912232208600</v>
      </c>
      <c r="R40" s="6">
        <v>912232208600</v>
      </c>
      <c r="S40" s="6" t="s">
        <v>6542</v>
      </c>
      <c r="T40" s="6" t="s">
        <v>6537</v>
      </c>
      <c r="U40" s="6" t="s">
        <v>6543</v>
      </c>
      <c r="V40" s="6" t="s">
        <v>18</v>
      </c>
      <c r="W40" s="6" t="s">
        <v>19</v>
      </c>
      <c r="X40" s="6" t="s">
        <v>6544</v>
      </c>
      <c r="Y40" s="6" t="s">
        <v>6545</v>
      </c>
      <c r="Z40" s="6">
        <v>912232208600</v>
      </c>
      <c r="AA40" s="6">
        <v>912232208600</v>
      </c>
      <c r="AB40" s="6" t="s">
        <v>6546</v>
      </c>
      <c r="AC40" s="6" t="s">
        <v>6547</v>
      </c>
      <c r="AD40" s="6" t="s">
        <v>6548</v>
      </c>
      <c r="AE40" s="6" t="s">
        <v>6549</v>
      </c>
      <c r="AF40" s="6" t="s">
        <v>26</v>
      </c>
      <c r="AG40" s="6" t="s">
        <v>27</v>
      </c>
    </row>
    <row r="41" spans="1:34" ht="24" customHeight="1">
      <c r="A41" s="13">
        <f t="shared" ref="A41:A42" si="2">1+A40</f>
        <v>37</v>
      </c>
      <c r="B41" s="38" t="s">
        <v>51</v>
      </c>
      <c r="C41" s="64" t="s">
        <v>444</v>
      </c>
      <c r="D41" s="6" t="s">
        <v>3566</v>
      </c>
      <c r="E41" s="6" t="s">
        <v>3567</v>
      </c>
      <c r="F41" s="6" t="s">
        <v>809</v>
      </c>
      <c r="G41" s="6" t="s">
        <v>5</v>
      </c>
      <c r="H41" s="6" t="s">
        <v>2578</v>
      </c>
      <c r="I41" s="6" t="s">
        <v>7</v>
      </c>
      <c r="J41" s="6" t="s">
        <v>3568</v>
      </c>
      <c r="K41" s="6" t="s">
        <v>3569</v>
      </c>
      <c r="L41" s="6" t="s">
        <v>3570</v>
      </c>
      <c r="M41" s="6" t="s">
        <v>3571</v>
      </c>
      <c r="N41" s="6" t="s">
        <v>3572</v>
      </c>
      <c r="O41" s="7" t="s">
        <v>3573</v>
      </c>
      <c r="P41" s="6" t="s">
        <v>3574</v>
      </c>
      <c r="Q41" s="6">
        <f>92-42-35460463</f>
        <v>-35460413</v>
      </c>
      <c r="R41" s="6">
        <f>92-42-35460463</f>
        <v>-35460413</v>
      </c>
      <c r="S41" s="6" t="s">
        <v>3575</v>
      </c>
      <c r="T41" s="6" t="s">
        <v>3576</v>
      </c>
      <c r="U41" s="6" t="s">
        <v>3577</v>
      </c>
      <c r="V41" s="6" t="s">
        <v>18</v>
      </c>
      <c r="W41" s="6" t="s">
        <v>19</v>
      </c>
      <c r="X41" s="6" t="s">
        <v>3572</v>
      </c>
      <c r="Y41" s="6" t="s">
        <v>3578</v>
      </c>
      <c r="Z41" s="6">
        <f>92-42-35460463</f>
        <v>-35460413</v>
      </c>
      <c r="AA41" s="6">
        <f>92-42-35460463</f>
        <v>-35460413</v>
      </c>
      <c r="AB41" s="6" t="s">
        <v>3579</v>
      </c>
      <c r="AC41" s="6" t="s">
        <v>3580</v>
      </c>
      <c r="AD41" s="6" t="s">
        <v>2578</v>
      </c>
      <c r="AE41" s="6" t="s">
        <v>3581</v>
      </c>
      <c r="AF41" s="6" t="s">
        <v>26</v>
      </c>
      <c r="AG41" s="6" t="s">
        <v>27</v>
      </c>
    </row>
    <row r="42" spans="1:34" ht="24" customHeight="1">
      <c r="A42" s="13">
        <f t="shared" si="2"/>
        <v>38</v>
      </c>
      <c r="B42" s="6" t="s">
        <v>3</v>
      </c>
      <c r="C42" s="64" t="s">
        <v>48</v>
      </c>
      <c r="D42" s="6" t="s">
        <v>1026</v>
      </c>
      <c r="E42" s="6" t="s">
        <v>1027</v>
      </c>
      <c r="F42" s="6" t="s">
        <v>313</v>
      </c>
      <c r="G42" s="6" t="s">
        <v>117</v>
      </c>
      <c r="H42" s="6" t="s">
        <v>1028</v>
      </c>
      <c r="I42" s="6" t="s">
        <v>7</v>
      </c>
      <c r="J42" s="6" t="s">
        <v>601</v>
      </c>
      <c r="K42" s="6" t="s">
        <v>1029</v>
      </c>
      <c r="L42" s="6" t="s">
        <v>1030</v>
      </c>
      <c r="M42" s="6" t="s">
        <v>1031</v>
      </c>
      <c r="N42" s="6" t="s">
        <v>1032</v>
      </c>
      <c r="O42" s="7" t="s">
        <v>1033</v>
      </c>
      <c r="P42" s="6" t="s">
        <v>1034</v>
      </c>
      <c r="Q42" s="6">
        <v>94712766168</v>
      </c>
      <c r="R42" s="6">
        <v>94712766168</v>
      </c>
      <c r="S42" s="6" t="s">
        <v>1035</v>
      </c>
      <c r="T42" s="6" t="s">
        <v>1036</v>
      </c>
      <c r="U42" s="6" t="s">
        <v>1037</v>
      </c>
      <c r="V42" s="6" t="s">
        <v>18</v>
      </c>
      <c r="W42" s="6" t="s">
        <v>19</v>
      </c>
      <c r="X42" s="6" t="s">
        <v>1038</v>
      </c>
      <c r="Y42" s="6" t="s">
        <v>1034</v>
      </c>
      <c r="Z42" s="6">
        <v>94712766168</v>
      </c>
      <c r="AA42" s="6">
        <v>94712766168</v>
      </c>
      <c r="AB42" s="6" t="s">
        <v>1039</v>
      </c>
      <c r="AC42" s="6" t="s">
        <v>1040</v>
      </c>
      <c r="AD42" s="6" t="s">
        <v>1041</v>
      </c>
      <c r="AE42" s="6" t="s">
        <v>1042</v>
      </c>
      <c r="AF42" s="6" t="s">
        <v>26</v>
      </c>
      <c r="AG42" s="6" t="s">
        <v>27</v>
      </c>
    </row>
    <row r="43" spans="1:34" ht="24" customHeight="1">
      <c r="A43" s="13">
        <f t="shared" ref="A43:A48" si="3">1+A42</f>
        <v>39</v>
      </c>
      <c r="B43" s="6" t="s">
        <v>3</v>
      </c>
      <c r="C43" s="64" t="s">
        <v>48</v>
      </c>
      <c r="D43" s="6" t="s">
        <v>5397</v>
      </c>
      <c r="E43" s="6" t="s">
        <v>5398</v>
      </c>
      <c r="F43" s="6" t="s">
        <v>139</v>
      </c>
      <c r="G43" s="6" t="s">
        <v>5</v>
      </c>
      <c r="H43" s="6" t="s">
        <v>5399</v>
      </c>
      <c r="I43" s="6" t="s">
        <v>246</v>
      </c>
      <c r="J43" s="6" t="s">
        <v>33</v>
      </c>
      <c r="K43" s="6" t="s">
        <v>5400</v>
      </c>
      <c r="L43" s="6" t="s">
        <v>5401</v>
      </c>
      <c r="M43" s="6" t="s">
        <v>5402</v>
      </c>
      <c r="N43" s="6" t="s">
        <v>5403</v>
      </c>
      <c r="O43" s="7" t="s">
        <v>5404</v>
      </c>
      <c r="P43" s="6" t="s">
        <v>5405</v>
      </c>
      <c r="Q43" s="6" t="s">
        <v>5406</v>
      </c>
      <c r="R43" s="6" t="s">
        <v>5407</v>
      </c>
      <c r="S43" s="6" t="s">
        <v>5408</v>
      </c>
      <c r="T43" s="6" t="s">
        <v>5409</v>
      </c>
      <c r="U43" s="6" t="s">
        <v>5410</v>
      </c>
      <c r="V43" s="6" t="s">
        <v>18</v>
      </c>
      <c r="W43" s="6" t="s">
        <v>19</v>
      </c>
      <c r="X43" s="6" t="s">
        <v>5403</v>
      </c>
      <c r="Y43" s="6" t="s">
        <v>5411</v>
      </c>
      <c r="Z43" s="6" t="s">
        <v>5406</v>
      </c>
      <c r="AA43" s="6" t="s">
        <v>5412</v>
      </c>
      <c r="AB43" s="6" t="s">
        <v>5413</v>
      </c>
      <c r="AC43" s="6" t="s">
        <v>5414</v>
      </c>
      <c r="AD43" s="6" t="s">
        <v>5415</v>
      </c>
      <c r="AE43" s="6" t="s">
        <v>5416</v>
      </c>
      <c r="AF43" s="6" t="s">
        <v>26</v>
      </c>
      <c r="AG43" s="6" t="s">
        <v>27</v>
      </c>
    </row>
    <row r="44" spans="1:34" ht="24" customHeight="1">
      <c r="A44" s="13">
        <f t="shared" si="3"/>
        <v>40</v>
      </c>
      <c r="B44" s="6" t="s">
        <v>3</v>
      </c>
      <c r="C44" s="64" t="s">
        <v>387</v>
      </c>
      <c r="D44" s="6" t="s">
        <v>388</v>
      </c>
      <c r="E44" s="6" t="s">
        <v>389</v>
      </c>
      <c r="F44" s="6" t="s">
        <v>313</v>
      </c>
      <c r="G44" s="6" t="s">
        <v>5</v>
      </c>
      <c r="H44" s="6" t="s">
        <v>390</v>
      </c>
      <c r="I44" s="6" t="s">
        <v>7</v>
      </c>
      <c r="J44" s="6" t="s">
        <v>33</v>
      </c>
      <c r="K44" s="6" t="s">
        <v>391</v>
      </c>
      <c r="L44" s="6" t="s">
        <v>392</v>
      </c>
      <c r="M44" s="6" t="s">
        <v>393</v>
      </c>
      <c r="N44" s="6" t="s">
        <v>394</v>
      </c>
      <c r="O44" s="7" t="s">
        <v>395</v>
      </c>
      <c r="P44" s="6" t="s">
        <v>396</v>
      </c>
      <c r="Q44" s="6">
        <f>94-112506001</f>
        <v>-112505907</v>
      </c>
      <c r="R44" s="6">
        <f>94-112506002</f>
        <v>-112505908</v>
      </c>
      <c r="S44" s="6" t="s">
        <v>397</v>
      </c>
      <c r="T44" s="6" t="s">
        <v>398</v>
      </c>
      <c r="U44" s="6" t="s">
        <v>399</v>
      </c>
      <c r="V44" s="6" t="s">
        <v>18</v>
      </c>
      <c r="W44" s="6" t="s">
        <v>19</v>
      </c>
      <c r="X44" s="6" t="s">
        <v>400</v>
      </c>
      <c r="Y44" s="6" t="s">
        <v>396</v>
      </c>
      <c r="Z44" s="6">
        <f>94-759718017</f>
        <v>-759717923</v>
      </c>
      <c r="AA44" s="6">
        <f>94-112506001</f>
        <v>-112505907</v>
      </c>
      <c r="AB44" s="6" t="s">
        <v>401</v>
      </c>
      <c r="AC44" s="6" t="s">
        <v>402</v>
      </c>
      <c r="AD44" s="6" t="s">
        <v>403</v>
      </c>
      <c r="AE44" s="6" t="s">
        <v>404</v>
      </c>
      <c r="AF44" s="6" t="s">
        <v>26</v>
      </c>
      <c r="AG44" s="6" t="s">
        <v>27</v>
      </c>
    </row>
    <row r="45" spans="1:34" ht="24" customHeight="1">
      <c r="A45" s="13">
        <f t="shared" si="3"/>
        <v>41</v>
      </c>
      <c r="B45" s="6" t="s">
        <v>3</v>
      </c>
      <c r="C45" s="64" t="s">
        <v>73</v>
      </c>
      <c r="D45" s="6" t="s">
        <v>676</v>
      </c>
      <c r="E45" s="6" t="s">
        <v>677</v>
      </c>
      <c r="F45" s="6" t="s">
        <v>139</v>
      </c>
      <c r="G45" s="6" t="s">
        <v>5</v>
      </c>
      <c r="H45" s="6" t="s">
        <v>691</v>
      </c>
      <c r="I45" s="6" t="s">
        <v>7</v>
      </c>
      <c r="J45" s="6" t="s">
        <v>1771</v>
      </c>
      <c r="K45" s="6" t="s">
        <v>2747</v>
      </c>
      <c r="L45" s="6" t="s">
        <v>2748</v>
      </c>
      <c r="M45" s="6" t="s">
        <v>681</v>
      </c>
      <c r="N45" s="6" t="s">
        <v>2749</v>
      </c>
      <c r="O45" s="6" t="s">
        <v>2750</v>
      </c>
      <c r="P45" s="6" t="s">
        <v>684</v>
      </c>
      <c r="Q45" s="6">
        <v>1663251839</v>
      </c>
      <c r="R45" s="6" t="s">
        <v>683</v>
      </c>
      <c r="S45" s="6" t="s">
        <v>2751</v>
      </c>
      <c r="T45" s="6" t="s">
        <v>2752</v>
      </c>
      <c r="U45" s="6" t="s">
        <v>2753</v>
      </c>
      <c r="V45" s="6" t="s">
        <v>18</v>
      </c>
      <c r="W45" s="6" t="s">
        <v>19</v>
      </c>
      <c r="X45" s="6" t="s">
        <v>2754</v>
      </c>
      <c r="Y45" s="6" t="s">
        <v>684</v>
      </c>
      <c r="Z45" s="6">
        <f>91-9466206502</f>
        <v>-9466206411</v>
      </c>
      <c r="AA45" s="6" t="s">
        <v>683</v>
      </c>
      <c r="AB45" s="6" t="s">
        <v>2755</v>
      </c>
      <c r="AC45" s="6" t="s">
        <v>2756</v>
      </c>
      <c r="AD45" s="6" t="s">
        <v>2757</v>
      </c>
      <c r="AE45" s="6" t="s">
        <v>2758</v>
      </c>
      <c r="AF45" s="6" t="s">
        <v>26</v>
      </c>
      <c r="AG45" s="6" t="s">
        <v>27</v>
      </c>
    </row>
    <row r="46" spans="1:34" ht="24" customHeight="1">
      <c r="A46" s="13">
        <f t="shared" si="3"/>
        <v>42</v>
      </c>
      <c r="B46" s="6" t="s">
        <v>3</v>
      </c>
      <c r="C46" s="64" t="s">
        <v>73</v>
      </c>
      <c r="D46" s="6" t="s">
        <v>1768</v>
      </c>
      <c r="E46" s="6" t="s">
        <v>1769</v>
      </c>
      <c r="F46" s="6" t="s">
        <v>139</v>
      </c>
      <c r="G46" s="6" t="s">
        <v>5</v>
      </c>
      <c r="H46" s="6" t="s">
        <v>1770</v>
      </c>
      <c r="I46" s="6" t="s">
        <v>7</v>
      </c>
      <c r="J46" s="6" t="s">
        <v>1771</v>
      </c>
      <c r="K46" s="6" t="s">
        <v>1772</v>
      </c>
      <c r="L46" s="6" t="s">
        <v>1773</v>
      </c>
      <c r="M46" s="6" t="s">
        <v>1774</v>
      </c>
      <c r="N46" s="6" t="s">
        <v>1775</v>
      </c>
      <c r="O46" s="6" t="s">
        <v>240</v>
      </c>
      <c r="P46" s="6" t="s">
        <v>684</v>
      </c>
      <c r="Q46" s="6">
        <v>919466206502</v>
      </c>
      <c r="R46" s="6">
        <v>1663291839</v>
      </c>
      <c r="S46" s="6" t="s">
        <v>1776</v>
      </c>
      <c r="T46" s="6" t="s">
        <v>1777</v>
      </c>
      <c r="U46" s="6" t="s">
        <v>1778</v>
      </c>
      <c r="V46" s="6" t="s">
        <v>18</v>
      </c>
      <c r="W46" s="6" t="s">
        <v>19</v>
      </c>
      <c r="X46" s="6" t="s">
        <v>1779</v>
      </c>
      <c r="Y46" s="6" t="s">
        <v>684</v>
      </c>
      <c r="Z46" s="6">
        <f>+ 91-9466206502</f>
        <v>-9466206411</v>
      </c>
      <c r="AA46" s="6" t="s">
        <v>240</v>
      </c>
      <c r="AB46" s="6" t="s">
        <v>1780</v>
      </c>
      <c r="AC46" s="6" t="s">
        <v>1781</v>
      </c>
      <c r="AD46" s="6" t="s">
        <v>1782</v>
      </c>
      <c r="AE46" s="6" t="s">
        <v>1783</v>
      </c>
      <c r="AF46" s="6" t="s">
        <v>26</v>
      </c>
      <c r="AG46" s="6" t="s">
        <v>27</v>
      </c>
    </row>
    <row r="47" spans="1:34" ht="24" customHeight="1">
      <c r="A47" s="13">
        <f t="shared" si="3"/>
        <v>43</v>
      </c>
      <c r="B47" s="6" t="s">
        <v>3</v>
      </c>
      <c r="C47" s="64" t="s">
        <v>73</v>
      </c>
      <c r="D47" s="6" t="s">
        <v>1223</v>
      </c>
      <c r="E47" s="6" t="s">
        <v>1224</v>
      </c>
      <c r="F47" s="6" t="s">
        <v>809</v>
      </c>
      <c r="G47" s="6" t="s">
        <v>117</v>
      </c>
      <c r="H47" s="6" t="s">
        <v>1225</v>
      </c>
      <c r="I47" s="6" t="s">
        <v>715</v>
      </c>
      <c r="J47" s="6" t="s">
        <v>33</v>
      </c>
      <c r="K47" s="6" t="s">
        <v>1226</v>
      </c>
      <c r="L47" s="6" t="s">
        <v>1227</v>
      </c>
      <c r="M47" s="6" t="s">
        <v>1228</v>
      </c>
      <c r="N47" s="6" t="s">
        <v>1229</v>
      </c>
      <c r="O47" s="7" t="s">
        <v>1230</v>
      </c>
      <c r="P47" s="6" t="s">
        <v>1231</v>
      </c>
      <c r="Q47" s="6" t="s">
        <v>1232</v>
      </c>
      <c r="R47" s="6" t="s">
        <v>1233</v>
      </c>
      <c r="S47" s="6" t="s">
        <v>1234</v>
      </c>
      <c r="T47" s="6" t="s">
        <v>1235</v>
      </c>
      <c r="U47" s="6" t="s">
        <v>1236</v>
      </c>
      <c r="V47" s="6" t="s">
        <v>18</v>
      </c>
      <c r="W47" s="6" t="s">
        <v>19</v>
      </c>
      <c r="X47" s="6" t="s">
        <v>1237</v>
      </c>
      <c r="Y47" s="6" t="s">
        <v>1238</v>
      </c>
      <c r="Z47" s="6" t="s">
        <v>1239</v>
      </c>
      <c r="AA47" s="6" t="s">
        <v>1232</v>
      </c>
      <c r="AB47" s="6" t="s">
        <v>1240</v>
      </c>
      <c r="AC47" s="6" t="s">
        <v>1241</v>
      </c>
      <c r="AD47" s="6" t="s">
        <v>1242</v>
      </c>
      <c r="AE47" s="6" t="s">
        <v>1243</v>
      </c>
      <c r="AF47" s="6" t="s">
        <v>26</v>
      </c>
      <c r="AG47" s="6" t="s">
        <v>27</v>
      </c>
    </row>
    <row r="48" spans="1:34" ht="24" customHeight="1">
      <c r="A48" s="13">
        <f t="shared" si="3"/>
        <v>44</v>
      </c>
      <c r="B48" s="6" t="s">
        <v>3</v>
      </c>
      <c r="C48" s="66" t="s">
        <v>73</v>
      </c>
      <c r="D48" s="34" t="s">
        <v>633</v>
      </c>
      <c r="E48" s="34" t="s">
        <v>634</v>
      </c>
      <c r="F48" s="34" t="s">
        <v>4</v>
      </c>
      <c r="G48" s="34" t="s">
        <v>335</v>
      </c>
      <c r="H48" s="34" t="s">
        <v>2251</v>
      </c>
      <c r="I48" s="34" t="s">
        <v>7</v>
      </c>
      <c r="J48" s="34" t="s">
        <v>2252</v>
      </c>
      <c r="K48" s="34" t="s">
        <v>2253</v>
      </c>
      <c r="L48" s="34" t="s">
        <v>2254</v>
      </c>
      <c r="M48" s="34" t="s">
        <v>2255</v>
      </c>
      <c r="N48" s="34" t="s">
        <v>638</v>
      </c>
      <c r="O48" s="35" t="s">
        <v>635</v>
      </c>
      <c r="P48" s="34" t="s">
        <v>2256</v>
      </c>
      <c r="Q48" s="34">
        <v>88029130750</v>
      </c>
      <c r="R48" s="34">
        <v>88029138501</v>
      </c>
      <c r="S48" s="34" t="s">
        <v>2257</v>
      </c>
      <c r="T48" s="34" t="s">
        <v>2258</v>
      </c>
      <c r="U48" s="34" t="s">
        <v>637</v>
      </c>
      <c r="V48" s="34" t="s">
        <v>18</v>
      </c>
      <c r="W48" s="34" t="s">
        <v>19</v>
      </c>
      <c r="X48" s="34" t="s">
        <v>638</v>
      </c>
      <c r="Y48" s="34" t="s">
        <v>636</v>
      </c>
      <c r="Z48" s="34">
        <v>88029130750</v>
      </c>
      <c r="AA48" s="34">
        <v>88029138501</v>
      </c>
      <c r="AB48" s="34" t="s">
        <v>2259</v>
      </c>
      <c r="AC48" s="34" t="s">
        <v>2260</v>
      </c>
      <c r="AD48" s="34" t="s">
        <v>2261</v>
      </c>
      <c r="AE48" s="34" t="s">
        <v>639</v>
      </c>
      <c r="AF48" s="34" t="s">
        <v>26</v>
      </c>
      <c r="AG48" s="34" t="s">
        <v>27</v>
      </c>
    </row>
    <row r="49" spans="1:33" ht="24" customHeight="1">
      <c r="A49" s="13">
        <f t="shared" ref="A49:A50" si="4">1+A48</f>
        <v>45</v>
      </c>
      <c r="B49" s="6" t="s">
        <v>3</v>
      </c>
      <c r="C49" s="64" t="s">
        <v>73</v>
      </c>
      <c r="D49" s="6" t="s">
        <v>5967</v>
      </c>
      <c r="E49" s="6" t="s">
        <v>5968</v>
      </c>
      <c r="F49" s="6" t="s">
        <v>31</v>
      </c>
      <c r="G49" s="6" t="s">
        <v>5</v>
      </c>
      <c r="H49" s="6" t="s">
        <v>5969</v>
      </c>
      <c r="I49" s="6" t="s">
        <v>7</v>
      </c>
      <c r="J49" s="6" t="s">
        <v>33</v>
      </c>
      <c r="K49" s="6" t="s">
        <v>5970</v>
      </c>
      <c r="L49" s="6" t="s">
        <v>5971</v>
      </c>
      <c r="M49" s="6" t="s">
        <v>5972</v>
      </c>
      <c r="N49" s="6" t="s">
        <v>5973</v>
      </c>
      <c r="O49" s="7" t="s">
        <v>5974</v>
      </c>
      <c r="P49" s="6" t="s">
        <v>5975</v>
      </c>
      <c r="Q49" s="6">
        <v>917726864715</v>
      </c>
      <c r="R49" s="6">
        <v>917726864715</v>
      </c>
      <c r="S49" s="6" t="s">
        <v>5976</v>
      </c>
      <c r="T49" s="6" t="s">
        <v>5977</v>
      </c>
      <c r="U49" s="6" t="s">
        <v>5978</v>
      </c>
      <c r="V49" s="6" t="s">
        <v>66</v>
      </c>
      <c r="W49" s="6" t="s">
        <v>19</v>
      </c>
      <c r="X49" s="6" t="s">
        <v>5979</v>
      </c>
      <c r="Y49" s="6" t="s">
        <v>5975</v>
      </c>
      <c r="Z49" s="6">
        <v>917726864715</v>
      </c>
      <c r="AA49" s="6">
        <f>91-141-2810523</f>
        <v>-2810573</v>
      </c>
      <c r="AB49" s="6" t="s">
        <v>5980</v>
      </c>
      <c r="AC49" s="6" t="s">
        <v>585</v>
      </c>
      <c r="AD49" s="6" t="s">
        <v>5981</v>
      </c>
      <c r="AE49" s="6" t="s">
        <v>5982</v>
      </c>
      <c r="AF49" s="6" t="s">
        <v>26</v>
      </c>
      <c r="AG49" s="6" t="s">
        <v>27</v>
      </c>
    </row>
    <row r="50" spans="1:33" ht="24" customHeight="1">
      <c r="A50" s="13">
        <f t="shared" si="4"/>
        <v>46</v>
      </c>
      <c r="B50" s="6" t="s">
        <v>3</v>
      </c>
      <c r="C50" s="64" t="s">
        <v>73</v>
      </c>
      <c r="D50" s="6" t="s">
        <v>4893</v>
      </c>
      <c r="E50" s="6" t="s">
        <v>4894</v>
      </c>
      <c r="F50" s="6" t="s">
        <v>139</v>
      </c>
      <c r="G50" s="6" t="s">
        <v>244</v>
      </c>
      <c r="H50" s="6" t="s">
        <v>4895</v>
      </c>
      <c r="I50" s="6" t="s">
        <v>246</v>
      </c>
      <c r="J50" s="6" t="s">
        <v>4896</v>
      </c>
      <c r="K50" s="6" t="s">
        <v>4897</v>
      </c>
      <c r="L50" s="6" t="s">
        <v>4898</v>
      </c>
      <c r="M50" s="6" t="s">
        <v>4899</v>
      </c>
      <c r="N50" s="6" t="s">
        <v>4900</v>
      </c>
      <c r="O50" s="7" t="s">
        <v>4901</v>
      </c>
      <c r="P50" s="6" t="s">
        <v>4902</v>
      </c>
      <c r="Q50" s="6" t="s">
        <v>4903</v>
      </c>
      <c r="R50" s="6" t="s">
        <v>4904</v>
      </c>
      <c r="S50" s="6" t="s">
        <v>4905</v>
      </c>
      <c r="T50" s="6" t="s">
        <v>4906</v>
      </c>
      <c r="U50" s="6" t="s">
        <v>4907</v>
      </c>
      <c r="V50" s="6" t="s">
        <v>66</v>
      </c>
      <c r="W50" s="6" t="s">
        <v>19</v>
      </c>
      <c r="X50" s="6" t="s">
        <v>4908</v>
      </c>
      <c r="Y50" s="6" t="s">
        <v>4909</v>
      </c>
      <c r="Z50" s="6" t="s">
        <v>4910</v>
      </c>
      <c r="AA50" s="6" t="s">
        <v>585</v>
      </c>
      <c r="AB50" s="6" t="s">
        <v>4911</v>
      </c>
      <c r="AC50" s="6" t="s">
        <v>4912</v>
      </c>
      <c r="AD50" s="6" t="s">
        <v>4913</v>
      </c>
      <c r="AE50" s="6" t="s">
        <v>4914</v>
      </c>
      <c r="AF50" s="6" t="s">
        <v>135</v>
      </c>
      <c r="AG50" s="6" t="s">
        <v>27</v>
      </c>
    </row>
    <row r="51" spans="1:33" ht="24" customHeight="1">
      <c r="A51" s="13">
        <f t="shared" ref="A51:A55" si="5">1+A50</f>
        <v>47</v>
      </c>
      <c r="B51" s="6" t="s">
        <v>3</v>
      </c>
      <c r="C51" s="64" t="s">
        <v>73</v>
      </c>
      <c r="D51" s="6" t="s">
        <v>2695</v>
      </c>
      <c r="E51" s="6" t="s">
        <v>2696</v>
      </c>
      <c r="F51" s="6" t="s">
        <v>4</v>
      </c>
      <c r="G51" s="6" t="s">
        <v>5</v>
      </c>
      <c r="H51" s="6" t="s">
        <v>2697</v>
      </c>
      <c r="I51" s="6" t="s">
        <v>7</v>
      </c>
      <c r="J51" s="6" t="s">
        <v>33</v>
      </c>
      <c r="K51" s="6" t="s">
        <v>2698</v>
      </c>
      <c r="L51" s="6" t="s">
        <v>2699</v>
      </c>
      <c r="M51" s="6" t="s">
        <v>2700</v>
      </c>
      <c r="N51" s="6" t="s">
        <v>2701</v>
      </c>
      <c r="O51" s="7" t="s">
        <v>2702</v>
      </c>
      <c r="P51" s="6" t="s">
        <v>2703</v>
      </c>
      <c r="Q51" s="6" t="s">
        <v>2704</v>
      </c>
      <c r="R51" s="6" t="s">
        <v>2704</v>
      </c>
      <c r="S51" s="6" t="s">
        <v>2705</v>
      </c>
      <c r="T51" s="6" t="s">
        <v>2706</v>
      </c>
      <c r="U51" s="6" t="s">
        <v>2707</v>
      </c>
      <c r="V51" s="6" t="s">
        <v>18</v>
      </c>
      <c r="W51" s="6" t="s">
        <v>19</v>
      </c>
      <c r="X51" s="6" t="s">
        <v>2708</v>
      </c>
      <c r="Y51" s="6" t="s">
        <v>2709</v>
      </c>
      <c r="Z51" s="6" t="s">
        <v>2710</v>
      </c>
      <c r="AA51" s="6" t="s">
        <v>2704</v>
      </c>
      <c r="AB51" s="6" t="s">
        <v>2711</v>
      </c>
      <c r="AC51" s="6" t="s">
        <v>2712</v>
      </c>
      <c r="AD51" s="6" t="s">
        <v>2713</v>
      </c>
      <c r="AE51" s="6" t="s">
        <v>2714</v>
      </c>
      <c r="AF51" s="6" t="s">
        <v>26</v>
      </c>
      <c r="AG51" s="6" t="s">
        <v>27</v>
      </c>
    </row>
    <row r="52" spans="1:33" ht="24" customHeight="1">
      <c r="A52" s="13">
        <f t="shared" si="5"/>
        <v>48</v>
      </c>
      <c r="B52" s="6" t="s">
        <v>3</v>
      </c>
      <c r="C52" s="64" t="s">
        <v>73</v>
      </c>
      <c r="D52" s="6" t="s">
        <v>4288</v>
      </c>
      <c r="E52" s="6" t="s">
        <v>4289</v>
      </c>
      <c r="F52" s="6" t="s">
        <v>139</v>
      </c>
      <c r="G52" s="6" t="s">
        <v>5</v>
      </c>
      <c r="H52" s="6" t="s">
        <v>4290</v>
      </c>
      <c r="I52" s="6" t="s">
        <v>7</v>
      </c>
      <c r="J52" s="6" t="s">
        <v>4291</v>
      </c>
      <c r="K52" s="6" t="s">
        <v>4292</v>
      </c>
      <c r="L52" s="6" t="s">
        <v>4293</v>
      </c>
      <c r="M52" s="6" t="s">
        <v>4294</v>
      </c>
      <c r="N52" s="6" t="s">
        <v>4295</v>
      </c>
      <c r="O52" s="7" t="s">
        <v>4296</v>
      </c>
      <c r="P52" s="6" t="s">
        <v>4297</v>
      </c>
      <c r="Q52" s="6" t="s">
        <v>4298</v>
      </c>
      <c r="R52" s="6">
        <f>91-11-49200429</f>
        <v>-49200349</v>
      </c>
      <c r="S52" s="6" t="s">
        <v>4299</v>
      </c>
      <c r="T52" s="6" t="s">
        <v>4300</v>
      </c>
      <c r="U52" s="6" t="s">
        <v>4301</v>
      </c>
      <c r="V52" s="6" t="s">
        <v>18</v>
      </c>
      <c r="W52" s="6" t="s">
        <v>19</v>
      </c>
      <c r="X52" s="6" t="s">
        <v>4295</v>
      </c>
      <c r="Y52" s="6" t="s">
        <v>4302</v>
      </c>
      <c r="Z52" s="6">
        <f>91-11-49200429</f>
        <v>-49200349</v>
      </c>
      <c r="AA52" s="6">
        <f>91-11-40504846</f>
        <v>-40504766</v>
      </c>
      <c r="AB52" s="6" t="s">
        <v>4303</v>
      </c>
      <c r="AC52" s="6" t="s">
        <v>4304</v>
      </c>
      <c r="AD52" s="6" t="s">
        <v>4305</v>
      </c>
      <c r="AE52" s="6" t="s">
        <v>4306</v>
      </c>
      <c r="AF52" s="6" t="s">
        <v>135</v>
      </c>
      <c r="AG52" s="6" t="s">
        <v>27</v>
      </c>
    </row>
    <row r="53" spans="1:33" ht="24" customHeight="1">
      <c r="A53" s="13">
        <f t="shared" si="5"/>
        <v>49</v>
      </c>
      <c r="B53" s="6" t="s">
        <v>3</v>
      </c>
      <c r="C53" s="64" t="s">
        <v>73</v>
      </c>
      <c r="D53" s="6" t="s">
        <v>4446</v>
      </c>
      <c r="E53" s="6" t="s">
        <v>4447</v>
      </c>
      <c r="F53" s="6" t="s">
        <v>313</v>
      </c>
      <c r="G53" s="6" t="s">
        <v>5</v>
      </c>
      <c r="H53" s="6" t="s">
        <v>4448</v>
      </c>
      <c r="I53" s="6" t="s">
        <v>266</v>
      </c>
      <c r="J53" s="6" t="s">
        <v>4449</v>
      </c>
      <c r="K53" s="6" t="s">
        <v>4450</v>
      </c>
      <c r="L53" s="6" t="s">
        <v>4451</v>
      </c>
      <c r="M53" s="6" t="s">
        <v>4452</v>
      </c>
      <c r="N53" s="6" t="s">
        <v>4453</v>
      </c>
      <c r="O53" s="7" t="s">
        <v>4454</v>
      </c>
      <c r="P53" s="6" t="s">
        <v>4455</v>
      </c>
      <c r="Q53" s="6">
        <v>94777372206</v>
      </c>
      <c r="R53" s="6">
        <v>94112768459</v>
      </c>
      <c r="S53" s="6" t="s">
        <v>4456</v>
      </c>
      <c r="T53" s="6" t="s">
        <v>4457</v>
      </c>
      <c r="U53" s="6" t="s">
        <v>4458</v>
      </c>
      <c r="V53" s="6" t="s">
        <v>18</v>
      </c>
      <c r="W53" s="6" t="s">
        <v>19</v>
      </c>
      <c r="X53" s="6" t="s">
        <v>4459</v>
      </c>
      <c r="Y53" s="6" t="s">
        <v>4455</v>
      </c>
      <c r="Z53" s="6">
        <v>777372206</v>
      </c>
      <c r="AA53" s="6">
        <v>94112768459</v>
      </c>
      <c r="AB53" s="6" t="s">
        <v>4460</v>
      </c>
      <c r="AC53" s="6" t="s">
        <v>4461</v>
      </c>
      <c r="AD53" s="6" t="s">
        <v>4462</v>
      </c>
      <c r="AE53" s="6" t="s">
        <v>4463</v>
      </c>
      <c r="AF53" s="6" t="s">
        <v>26</v>
      </c>
      <c r="AG53" s="6" t="s">
        <v>27</v>
      </c>
    </row>
    <row r="54" spans="1:33" ht="24" customHeight="1">
      <c r="A54" s="13">
        <f t="shared" si="5"/>
        <v>50</v>
      </c>
      <c r="B54" s="6" t="s">
        <v>3</v>
      </c>
      <c r="C54" s="64" t="s">
        <v>73</v>
      </c>
      <c r="D54" s="6" t="s">
        <v>4721</v>
      </c>
      <c r="E54" s="6" t="s">
        <v>4722</v>
      </c>
      <c r="F54" s="6" t="s">
        <v>139</v>
      </c>
      <c r="G54" s="6" t="s">
        <v>5</v>
      </c>
      <c r="H54" s="6" t="s">
        <v>4723</v>
      </c>
      <c r="I54" s="6" t="s">
        <v>7</v>
      </c>
      <c r="J54" s="6" t="s">
        <v>1771</v>
      </c>
      <c r="K54" s="6" t="s">
        <v>4724</v>
      </c>
      <c r="L54" s="6" t="s">
        <v>4725</v>
      </c>
      <c r="M54" s="6" t="s">
        <v>4726</v>
      </c>
      <c r="N54" s="6" t="s">
        <v>4727</v>
      </c>
      <c r="O54" s="6" t="s">
        <v>421</v>
      </c>
      <c r="P54" s="6" t="s">
        <v>4728</v>
      </c>
      <c r="Q54" s="6">
        <f>91-9829285930</f>
        <v>-9829285839</v>
      </c>
      <c r="R54" s="6" t="s">
        <v>421</v>
      </c>
      <c r="S54" s="6" t="s">
        <v>4729</v>
      </c>
      <c r="T54" s="6" t="s">
        <v>4725</v>
      </c>
      <c r="U54" s="6" t="s">
        <v>4730</v>
      </c>
      <c r="V54" s="6" t="s">
        <v>18</v>
      </c>
      <c r="W54" s="6" t="s">
        <v>19</v>
      </c>
      <c r="X54" s="6" t="s">
        <v>4731</v>
      </c>
      <c r="Y54" s="6" t="s">
        <v>4732</v>
      </c>
      <c r="Z54" s="6">
        <f>91-9829285930</f>
        <v>-9829285839</v>
      </c>
      <c r="AA54" s="6" t="s">
        <v>421</v>
      </c>
      <c r="AB54" s="6" t="s">
        <v>4733</v>
      </c>
      <c r="AC54" s="6" t="s">
        <v>4724</v>
      </c>
      <c r="AD54" s="6" t="s">
        <v>4734</v>
      </c>
      <c r="AE54" s="6" t="s">
        <v>4735</v>
      </c>
      <c r="AF54" s="6" t="s">
        <v>26</v>
      </c>
      <c r="AG54" s="6" t="s">
        <v>27</v>
      </c>
    </row>
    <row r="55" spans="1:33" ht="24" customHeight="1">
      <c r="A55" s="13">
        <f t="shared" si="5"/>
        <v>51</v>
      </c>
      <c r="B55" s="6" t="s">
        <v>3</v>
      </c>
      <c r="C55" s="64" t="s">
        <v>73</v>
      </c>
      <c r="D55" s="6" t="s">
        <v>3044</v>
      </c>
      <c r="E55" s="6" t="s">
        <v>3045</v>
      </c>
      <c r="F55" s="6" t="s">
        <v>139</v>
      </c>
      <c r="G55" s="6" t="s">
        <v>244</v>
      </c>
      <c r="H55" s="6" t="s">
        <v>3046</v>
      </c>
      <c r="I55" s="6" t="s">
        <v>7</v>
      </c>
      <c r="J55" s="6" t="s">
        <v>3047</v>
      </c>
      <c r="K55" s="6" t="s">
        <v>3048</v>
      </c>
      <c r="L55" s="6" t="s">
        <v>3049</v>
      </c>
      <c r="M55" s="6" t="s">
        <v>3050</v>
      </c>
      <c r="N55" s="6" t="s">
        <v>3051</v>
      </c>
      <c r="O55" s="7" t="s">
        <v>3052</v>
      </c>
      <c r="P55" s="6" t="s">
        <v>3053</v>
      </c>
      <c r="Q55" s="6">
        <f>917927559976/77</f>
        <v>11921137142.545454</v>
      </c>
      <c r="R55" s="6" t="s">
        <v>3054</v>
      </c>
      <c r="S55" s="6" t="s">
        <v>3055</v>
      </c>
      <c r="T55" s="6" t="s">
        <v>3056</v>
      </c>
      <c r="U55" s="6" t="s">
        <v>3057</v>
      </c>
      <c r="V55" s="6" t="s">
        <v>66</v>
      </c>
      <c r="W55" s="6" t="s">
        <v>19</v>
      </c>
      <c r="X55" s="6" t="s">
        <v>3051</v>
      </c>
      <c r="Y55" s="6" t="s">
        <v>3053</v>
      </c>
      <c r="Z55" s="6" t="s">
        <v>3058</v>
      </c>
      <c r="AA55" s="6">
        <v>917927559978</v>
      </c>
      <c r="AB55" s="6" t="s">
        <v>3059</v>
      </c>
      <c r="AC55" s="6" t="s">
        <v>3060</v>
      </c>
      <c r="AD55" s="6" t="s">
        <v>3061</v>
      </c>
      <c r="AE55" s="6" t="s">
        <v>3062</v>
      </c>
      <c r="AF55" s="6" t="s">
        <v>26</v>
      </c>
      <c r="AG55" s="6" t="s">
        <v>27</v>
      </c>
    </row>
    <row r="56" spans="1:33" ht="24" customHeight="1">
      <c r="A56" s="13">
        <f t="shared" ref="A56:A57" si="6">1+A55</f>
        <v>52</v>
      </c>
      <c r="B56" s="6" t="s">
        <v>3</v>
      </c>
      <c r="C56" s="64" t="s">
        <v>73</v>
      </c>
      <c r="D56" s="6" t="s">
        <v>1335</v>
      </c>
      <c r="E56" s="6" t="s">
        <v>1336</v>
      </c>
      <c r="F56" s="6" t="s">
        <v>527</v>
      </c>
      <c r="G56" s="6" t="s">
        <v>5</v>
      </c>
      <c r="H56" s="6" t="s">
        <v>1337</v>
      </c>
      <c r="I56" s="6" t="s">
        <v>7</v>
      </c>
      <c r="J56" s="6" t="s">
        <v>33</v>
      </c>
      <c r="K56" s="6" t="s">
        <v>1338</v>
      </c>
      <c r="L56" s="6" t="s">
        <v>1339</v>
      </c>
      <c r="M56" s="6" t="s">
        <v>1340</v>
      </c>
      <c r="N56" s="6" t="s">
        <v>1341</v>
      </c>
      <c r="O56" s="7" t="s">
        <v>1342</v>
      </c>
      <c r="P56" s="6" t="s">
        <v>1343</v>
      </c>
      <c r="Q56" s="6" t="s">
        <v>1344</v>
      </c>
      <c r="R56" s="6" t="s">
        <v>205</v>
      </c>
      <c r="S56" s="6" t="s">
        <v>1345</v>
      </c>
      <c r="T56" s="6" t="s">
        <v>1346</v>
      </c>
      <c r="U56" s="6" t="s">
        <v>1347</v>
      </c>
      <c r="V56" s="6" t="s">
        <v>18</v>
      </c>
      <c r="W56" s="6" t="s">
        <v>19</v>
      </c>
      <c r="X56" s="6" t="s">
        <v>1348</v>
      </c>
      <c r="Y56" s="6" t="s">
        <v>1343</v>
      </c>
      <c r="Z56" s="6" t="s">
        <v>1344</v>
      </c>
      <c r="AA56" s="6" t="s">
        <v>205</v>
      </c>
      <c r="AB56" s="6" t="s">
        <v>1349</v>
      </c>
      <c r="AC56" s="6" t="s">
        <v>205</v>
      </c>
      <c r="AD56" s="6" t="s">
        <v>1350</v>
      </c>
      <c r="AE56" s="6" t="s">
        <v>1351</v>
      </c>
      <c r="AF56" s="6" t="s">
        <v>26</v>
      </c>
      <c r="AG56" s="6" t="s">
        <v>27</v>
      </c>
    </row>
    <row r="57" spans="1:33" ht="24" customHeight="1">
      <c r="A57" s="13">
        <f t="shared" si="6"/>
        <v>53</v>
      </c>
      <c r="B57" s="6" t="s">
        <v>3</v>
      </c>
      <c r="C57" s="64" t="s">
        <v>73</v>
      </c>
      <c r="D57" s="6" t="s">
        <v>4464</v>
      </c>
      <c r="E57" s="6" t="s">
        <v>4465</v>
      </c>
      <c r="F57" s="6" t="s">
        <v>4</v>
      </c>
      <c r="G57" s="6" t="s">
        <v>5</v>
      </c>
      <c r="H57" s="6" t="s">
        <v>4466</v>
      </c>
      <c r="I57" s="6" t="s">
        <v>7</v>
      </c>
      <c r="J57" s="6" t="s">
        <v>448</v>
      </c>
      <c r="K57" s="6" t="s">
        <v>4467</v>
      </c>
      <c r="L57" s="6" t="s">
        <v>4468</v>
      </c>
      <c r="M57" s="6" t="s">
        <v>4469</v>
      </c>
      <c r="N57" s="6" t="s">
        <v>4470</v>
      </c>
      <c r="O57" s="7" t="s">
        <v>4471</v>
      </c>
      <c r="P57" s="6" t="s">
        <v>4472</v>
      </c>
      <c r="Q57" s="6">
        <v>88029121504</v>
      </c>
      <c r="R57" s="6">
        <v>88029145667</v>
      </c>
      <c r="S57" s="6" t="s">
        <v>4473</v>
      </c>
      <c r="T57" s="6" t="s">
        <v>4474</v>
      </c>
      <c r="U57" s="6" t="s">
        <v>4475</v>
      </c>
      <c r="V57" s="6" t="s">
        <v>18</v>
      </c>
      <c r="W57" s="6" t="s">
        <v>19</v>
      </c>
      <c r="X57" s="6" t="s">
        <v>4476</v>
      </c>
      <c r="Y57" s="6" t="s">
        <v>4477</v>
      </c>
      <c r="Z57" s="6">
        <v>8801713002426</v>
      </c>
      <c r="AA57" s="6">
        <v>88029145667</v>
      </c>
      <c r="AB57" s="6" t="s">
        <v>4478</v>
      </c>
      <c r="AC57" s="6" t="s">
        <v>4467</v>
      </c>
      <c r="AD57" s="6" t="s">
        <v>4479</v>
      </c>
      <c r="AE57" s="6" t="s">
        <v>4480</v>
      </c>
      <c r="AF57" s="6" t="s">
        <v>26</v>
      </c>
      <c r="AG57" s="6" t="s">
        <v>27</v>
      </c>
    </row>
    <row r="58" spans="1:33" ht="24" customHeight="1">
      <c r="A58" s="13">
        <f t="shared" ref="A58:A70" si="7">1+A57</f>
        <v>54</v>
      </c>
      <c r="B58" s="6" t="s">
        <v>3</v>
      </c>
      <c r="C58" s="64" t="s">
        <v>73</v>
      </c>
      <c r="D58" s="6" t="s">
        <v>5347</v>
      </c>
      <c r="E58" s="6" t="s">
        <v>5348</v>
      </c>
      <c r="F58" s="6" t="s">
        <v>4</v>
      </c>
      <c r="G58" s="6" t="s">
        <v>5</v>
      </c>
      <c r="H58" s="6" t="s">
        <v>5349</v>
      </c>
      <c r="I58" s="6" t="s">
        <v>7</v>
      </c>
      <c r="J58" s="6" t="s">
        <v>33</v>
      </c>
      <c r="K58" s="6" t="s">
        <v>336</v>
      </c>
      <c r="L58" s="6" t="s">
        <v>5350</v>
      </c>
      <c r="M58" s="6" t="s">
        <v>5351</v>
      </c>
      <c r="N58" s="6" t="s">
        <v>5352</v>
      </c>
      <c r="O58" s="7" t="s">
        <v>5353</v>
      </c>
      <c r="P58" s="6" t="s">
        <v>5354</v>
      </c>
      <c r="Q58" s="6">
        <v>88029136553</v>
      </c>
      <c r="R58" s="6" t="s">
        <v>336</v>
      </c>
      <c r="S58" s="6" t="s">
        <v>5355</v>
      </c>
      <c r="T58" s="6" t="s">
        <v>5356</v>
      </c>
      <c r="U58" s="6" t="s">
        <v>5357</v>
      </c>
      <c r="V58" s="6" t="s">
        <v>18</v>
      </c>
      <c r="W58" s="6" t="s">
        <v>19</v>
      </c>
      <c r="X58" s="6" t="s">
        <v>5358</v>
      </c>
      <c r="Y58" s="6" t="s">
        <v>5359</v>
      </c>
      <c r="Z58" s="6">
        <v>8801711829464</v>
      </c>
      <c r="AA58" s="6" t="s">
        <v>336</v>
      </c>
      <c r="AB58" s="6" t="s">
        <v>5360</v>
      </c>
      <c r="AC58" s="6" t="s">
        <v>5361</v>
      </c>
      <c r="AD58" s="6" t="s">
        <v>5362</v>
      </c>
      <c r="AE58" s="6" t="s">
        <v>336</v>
      </c>
      <c r="AF58" s="6" t="s">
        <v>26</v>
      </c>
      <c r="AG58" s="6" t="s">
        <v>27</v>
      </c>
    </row>
    <row r="59" spans="1:33" ht="24" customHeight="1">
      <c r="A59" s="13">
        <f t="shared" si="7"/>
        <v>55</v>
      </c>
      <c r="B59" s="6" t="s">
        <v>3</v>
      </c>
      <c r="C59" s="64" t="s">
        <v>73</v>
      </c>
      <c r="D59" s="6" t="s">
        <v>1244</v>
      </c>
      <c r="E59" s="6" t="s">
        <v>1245</v>
      </c>
      <c r="F59" s="6" t="s">
        <v>4</v>
      </c>
      <c r="G59" s="6" t="s">
        <v>5</v>
      </c>
      <c r="H59" s="6" t="s">
        <v>1246</v>
      </c>
      <c r="I59" s="6" t="s">
        <v>7</v>
      </c>
      <c r="J59" s="6" t="s">
        <v>33</v>
      </c>
      <c r="K59" s="6" t="s">
        <v>1247</v>
      </c>
      <c r="L59" s="6" t="s">
        <v>1248</v>
      </c>
      <c r="M59" s="6" t="s">
        <v>1249</v>
      </c>
      <c r="N59" s="6" t="s">
        <v>1250</v>
      </c>
      <c r="O59" s="7" t="s">
        <v>1251</v>
      </c>
      <c r="P59" s="6" t="s">
        <v>1252</v>
      </c>
      <c r="Q59" s="6" t="s">
        <v>1253</v>
      </c>
      <c r="R59" s="6">
        <v>9124336</v>
      </c>
      <c r="S59" s="6" t="s">
        <v>1254</v>
      </c>
      <c r="T59" s="6" t="s">
        <v>1255</v>
      </c>
      <c r="U59" s="6" t="s">
        <v>1256</v>
      </c>
      <c r="V59" s="6" t="s">
        <v>18</v>
      </c>
      <c r="W59" s="6" t="s">
        <v>19</v>
      </c>
      <c r="X59" s="6" t="s">
        <v>1250</v>
      </c>
      <c r="Y59" s="6" t="s">
        <v>1257</v>
      </c>
      <c r="Z59" s="6">
        <v>1712114861</v>
      </c>
      <c r="AA59" s="6">
        <v>9124336</v>
      </c>
      <c r="AB59" s="6" t="s">
        <v>1258</v>
      </c>
      <c r="AC59" s="6" t="s">
        <v>1259</v>
      </c>
      <c r="AD59" s="6" t="s">
        <v>1260</v>
      </c>
      <c r="AE59" s="6" t="s">
        <v>1261</v>
      </c>
      <c r="AF59" s="6" t="s">
        <v>26</v>
      </c>
      <c r="AG59" s="6" t="s">
        <v>27</v>
      </c>
    </row>
    <row r="60" spans="1:33" ht="24" customHeight="1">
      <c r="A60" s="13">
        <f t="shared" si="7"/>
        <v>56</v>
      </c>
      <c r="B60" s="6" t="s">
        <v>3</v>
      </c>
      <c r="C60" s="64" t="s">
        <v>73</v>
      </c>
      <c r="D60" s="6" t="s">
        <v>3231</v>
      </c>
      <c r="E60" s="6" t="s">
        <v>2615</v>
      </c>
      <c r="F60" s="6" t="s">
        <v>31</v>
      </c>
      <c r="G60" s="6" t="s">
        <v>5</v>
      </c>
      <c r="H60" s="6" t="s">
        <v>3232</v>
      </c>
      <c r="I60" s="6" t="s">
        <v>7</v>
      </c>
      <c r="J60" s="6" t="s">
        <v>33</v>
      </c>
      <c r="K60" s="6" t="s">
        <v>3233</v>
      </c>
      <c r="L60" s="6" t="s">
        <v>3234</v>
      </c>
      <c r="M60" s="6" t="s">
        <v>3235</v>
      </c>
      <c r="N60" s="6" t="s">
        <v>3236</v>
      </c>
      <c r="O60" s="7" t="s">
        <v>3237</v>
      </c>
      <c r="P60" s="6" t="s">
        <v>3238</v>
      </c>
      <c r="Q60" s="6">
        <v>914612310151</v>
      </c>
      <c r="R60" s="6">
        <v>914612310151</v>
      </c>
      <c r="S60" s="6" t="s">
        <v>3239</v>
      </c>
      <c r="T60" s="6" t="s">
        <v>3240</v>
      </c>
      <c r="U60" s="6" t="s">
        <v>3241</v>
      </c>
      <c r="V60" s="6" t="s">
        <v>18</v>
      </c>
      <c r="W60" s="6" t="s">
        <v>19</v>
      </c>
      <c r="X60" s="6" t="s">
        <v>3242</v>
      </c>
      <c r="Y60" s="6" t="s">
        <v>3238</v>
      </c>
      <c r="Z60" s="6">
        <v>919443148599</v>
      </c>
      <c r="AA60" s="6">
        <v>914612310151</v>
      </c>
      <c r="AB60" s="6" t="s">
        <v>3243</v>
      </c>
      <c r="AC60" s="6" t="s">
        <v>3244</v>
      </c>
      <c r="AD60" s="6" t="s">
        <v>3245</v>
      </c>
      <c r="AE60" s="6" t="s">
        <v>3246</v>
      </c>
      <c r="AF60" s="6" t="s">
        <v>26</v>
      </c>
      <c r="AG60" s="6" t="s">
        <v>27</v>
      </c>
    </row>
    <row r="61" spans="1:33" ht="24" customHeight="1">
      <c r="A61" s="13">
        <f t="shared" si="7"/>
        <v>57</v>
      </c>
      <c r="B61" s="6" t="s">
        <v>3</v>
      </c>
      <c r="C61" s="64" t="s">
        <v>73</v>
      </c>
      <c r="D61" s="6" t="s">
        <v>5044</v>
      </c>
      <c r="E61" s="6" t="s">
        <v>5045</v>
      </c>
      <c r="F61" s="6" t="s">
        <v>139</v>
      </c>
      <c r="G61" s="6" t="s">
        <v>5</v>
      </c>
      <c r="H61" s="6" t="s">
        <v>5046</v>
      </c>
      <c r="I61" s="6" t="s">
        <v>7</v>
      </c>
      <c r="J61" s="6" t="s">
        <v>5047</v>
      </c>
      <c r="K61" s="6" t="s">
        <v>5048</v>
      </c>
      <c r="L61" s="6" t="s">
        <v>5049</v>
      </c>
      <c r="M61" s="6" t="s">
        <v>5050</v>
      </c>
      <c r="N61" s="6" t="s">
        <v>5051</v>
      </c>
      <c r="O61" s="7" t="s">
        <v>5052</v>
      </c>
      <c r="P61" s="6" t="s">
        <v>5053</v>
      </c>
      <c r="Q61" s="6">
        <f>91-22-40863101</f>
        <v>-40863032</v>
      </c>
      <c r="R61" s="6">
        <f>91-22-40863202</f>
        <v>-40863133</v>
      </c>
      <c r="S61" s="6" t="s">
        <v>5054</v>
      </c>
      <c r="T61" s="6" t="s">
        <v>5055</v>
      </c>
      <c r="U61" s="6" t="s">
        <v>5056</v>
      </c>
      <c r="V61" s="6" t="s">
        <v>66</v>
      </c>
      <c r="W61" s="6" t="s">
        <v>19</v>
      </c>
      <c r="X61" s="6" t="s">
        <v>5057</v>
      </c>
      <c r="Y61" s="6" t="s">
        <v>5058</v>
      </c>
      <c r="Z61" s="6" t="s">
        <v>5059</v>
      </c>
      <c r="AA61" s="6">
        <f>91-22-40863202</f>
        <v>-40863133</v>
      </c>
      <c r="AB61" s="6" t="s">
        <v>5060</v>
      </c>
      <c r="AC61" s="6" t="s">
        <v>5061</v>
      </c>
      <c r="AD61" s="6" t="s">
        <v>5062</v>
      </c>
      <c r="AE61" s="6" t="s">
        <v>5063</v>
      </c>
      <c r="AF61" s="6" t="s">
        <v>26</v>
      </c>
      <c r="AG61" s="6" t="s">
        <v>27</v>
      </c>
    </row>
    <row r="62" spans="1:33" ht="24" customHeight="1">
      <c r="A62" s="13">
        <f t="shared" si="7"/>
        <v>58</v>
      </c>
      <c r="B62" s="6" t="s">
        <v>3</v>
      </c>
      <c r="C62" s="64" t="s">
        <v>73</v>
      </c>
      <c r="D62" s="6" t="s">
        <v>3176</v>
      </c>
      <c r="E62" s="6" t="s">
        <v>3177</v>
      </c>
      <c r="F62" s="6" t="s">
        <v>4</v>
      </c>
      <c r="G62" s="6" t="s">
        <v>5</v>
      </c>
      <c r="H62" s="6" t="s">
        <v>3178</v>
      </c>
      <c r="I62" s="6" t="s">
        <v>7</v>
      </c>
      <c r="J62" s="6" t="s">
        <v>3179</v>
      </c>
      <c r="K62" s="6" t="s">
        <v>3180</v>
      </c>
      <c r="L62" s="6" t="s">
        <v>3181</v>
      </c>
      <c r="M62" s="6" t="s">
        <v>3182</v>
      </c>
      <c r="N62" s="6" t="s">
        <v>2969</v>
      </c>
      <c r="O62" s="7" t="s">
        <v>3183</v>
      </c>
      <c r="P62" s="6" t="s">
        <v>3184</v>
      </c>
      <c r="Q62" s="6">
        <f>88-2-9861950</f>
        <v>-9861864</v>
      </c>
      <c r="R62" s="6">
        <f>88-2-9861950</f>
        <v>-9861864</v>
      </c>
      <c r="S62" s="6" t="s">
        <v>3185</v>
      </c>
      <c r="T62" s="6" t="s">
        <v>3186</v>
      </c>
      <c r="U62" s="6" t="s">
        <v>3187</v>
      </c>
      <c r="V62" s="6" t="s">
        <v>18</v>
      </c>
      <c r="W62" s="6" t="s">
        <v>19</v>
      </c>
      <c r="X62" s="6" t="s">
        <v>3188</v>
      </c>
      <c r="Y62" s="6" t="s">
        <v>3189</v>
      </c>
      <c r="Z62" s="6">
        <f>88-2-9861950</f>
        <v>-9861864</v>
      </c>
      <c r="AA62" s="6">
        <f>88-2-9861950</f>
        <v>-9861864</v>
      </c>
      <c r="AB62" s="6" t="s">
        <v>3190</v>
      </c>
      <c r="AC62" s="6" t="s">
        <v>3191</v>
      </c>
      <c r="AD62" s="6" t="s">
        <v>3178</v>
      </c>
      <c r="AE62" s="6" t="s">
        <v>3192</v>
      </c>
      <c r="AF62" s="6" t="s">
        <v>26</v>
      </c>
      <c r="AG62" s="6" t="s">
        <v>27</v>
      </c>
    </row>
    <row r="63" spans="1:33" ht="24" customHeight="1">
      <c r="A63" s="13">
        <f t="shared" si="7"/>
        <v>59</v>
      </c>
      <c r="B63" s="6" t="s">
        <v>3</v>
      </c>
      <c r="C63" s="64" t="s">
        <v>73</v>
      </c>
      <c r="D63" s="6" t="s">
        <v>765</v>
      </c>
      <c r="E63" s="6" t="s">
        <v>766</v>
      </c>
      <c r="F63" s="6" t="s">
        <v>767</v>
      </c>
      <c r="G63" s="6" t="s">
        <v>335</v>
      </c>
      <c r="H63" s="6" t="s">
        <v>768</v>
      </c>
      <c r="I63" s="6" t="s">
        <v>246</v>
      </c>
      <c r="J63" s="6" t="s">
        <v>769</v>
      </c>
      <c r="K63" s="6" t="s">
        <v>770</v>
      </c>
      <c r="L63" s="6" t="s">
        <v>771</v>
      </c>
      <c r="M63" s="6" t="s">
        <v>772</v>
      </c>
      <c r="N63" s="6" t="s">
        <v>773</v>
      </c>
      <c r="O63" s="7" t="s">
        <v>774</v>
      </c>
      <c r="P63" s="6" t="s">
        <v>775</v>
      </c>
      <c r="Q63" s="6" t="s">
        <v>776</v>
      </c>
      <c r="R63" s="6" t="s">
        <v>777</v>
      </c>
      <c r="S63" s="6" t="s">
        <v>778</v>
      </c>
      <c r="T63" s="6" t="s">
        <v>779</v>
      </c>
      <c r="U63" s="6" t="s">
        <v>780</v>
      </c>
      <c r="V63" s="6" t="s">
        <v>18</v>
      </c>
      <c r="W63" s="6" t="s">
        <v>19</v>
      </c>
      <c r="X63" s="6" t="s">
        <v>773</v>
      </c>
      <c r="Y63" s="6" t="s">
        <v>775</v>
      </c>
      <c r="Z63" s="6" t="s">
        <v>781</v>
      </c>
      <c r="AA63" s="6" t="s">
        <v>782</v>
      </c>
      <c r="AB63" s="6" t="s">
        <v>783</v>
      </c>
      <c r="AC63" s="6" t="s">
        <v>784</v>
      </c>
      <c r="AD63" s="6" t="s">
        <v>785</v>
      </c>
      <c r="AE63" s="6" t="s">
        <v>786</v>
      </c>
      <c r="AF63" s="6" t="s">
        <v>26</v>
      </c>
      <c r="AG63" s="6" t="s">
        <v>27</v>
      </c>
    </row>
    <row r="64" spans="1:33" ht="24" customHeight="1">
      <c r="A64" s="13">
        <f t="shared" si="7"/>
        <v>60</v>
      </c>
      <c r="B64" s="6" t="s">
        <v>3</v>
      </c>
      <c r="C64" s="64" t="s">
        <v>73</v>
      </c>
      <c r="D64" s="6" t="s">
        <v>5363</v>
      </c>
      <c r="E64" s="6" t="s">
        <v>5364</v>
      </c>
      <c r="F64" s="6" t="s">
        <v>313</v>
      </c>
      <c r="G64" s="6" t="s">
        <v>335</v>
      </c>
      <c r="H64" s="6" t="s">
        <v>5365</v>
      </c>
      <c r="I64" s="6" t="s">
        <v>7</v>
      </c>
      <c r="J64" s="6" t="s">
        <v>5366</v>
      </c>
      <c r="K64" s="6" t="s">
        <v>5367</v>
      </c>
      <c r="L64" s="6" t="s">
        <v>5368</v>
      </c>
      <c r="M64" s="6" t="s">
        <v>5369</v>
      </c>
      <c r="N64" s="6" t="s">
        <v>5370</v>
      </c>
      <c r="O64" s="7" t="s">
        <v>2187</v>
      </c>
      <c r="P64" s="6" t="s">
        <v>859</v>
      </c>
      <c r="Q64" s="6" t="s">
        <v>860</v>
      </c>
      <c r="R64" s="6" t="s">
        <v>854</v>
      </c>
      <c r="S64" s="6" t="s">
        <v>5371</v>
      </c>
      <c r="T64" s="6" t="s">
        <v>5372</v>
      </c>
      <c r="U64" s="6" t="s">
        <v>5373</v>
      </c>
      <c r="V64" s="6" t="s">
        <v>18</v>
      </c>
      <c r="W64" s="6" t="s">
        <v>19</v>
      </c>
      <c r="X64" s="6" t="s">
        <v>5374</v>
      </c>
      <c r="Y64" s="6" t="s">
        <v>5375</v>
      </c>
      <c r="Z64" s="6" t="s">
        <v>853</v>
      </c>
      <c r="AA64" s="6" t="s">
        <v>860</v>
      </c>
      <c r="AB64" s="6" t="s">
        <v>5376</v>
      </c>
      <c r="AC64" s="6" t="s">
        <v>5377</v>
      </c>
      <c r="AD64" s="6" t="s">
        <v>5378</v>
      </c>
      <c r="AE64" s="6" t="s">
        <v>5379</v>
      </c>
      <c r="AF64" s="6" t="s">
        <v>26</v>
      </c>
      <c r="AG64" s="6" t="s">
        <v>27</v>
      </c>
    </row>
    <row r="65" spans="1:33" ht="24" customHeight="1">
      <c r="A65" s="13">
        <f t="shared" si="7"/>
        <v>61</v>
      </c>
      <c r="B65" s="6" t="s">
        <v>3</v>
      </c>
      <c r="C65" s="64" t="s">
        <v>73</v>
      </c>
      <c r="D65" s="6" t="s">
        <v>4955</v>
      </c>
      <c r="E65" s="6" t="s">
        <v>4956</v>
      </c>
      <c r="F65" s="6" t="s">
        <v>139</v>
      </c>
      <c r="G65" s="6" t="s">
        <v>335</v>
      </c>
      <c r="H65" s="6" t="s">
        <v>4957</v>
      </c>
      <c r="I65" s="6" t="s">
        <v>266</v>
      </c>
      <c r="J65" s="6" t="s">
        <v>3568</v>
      </c>
      <c r="K65" s="6" t="s">
        <v>4958</v>
      </c>
      <c r="L65" s="6" t="s">
        <v>4959</v>
      </c>
      <c r="M65" s="6" t="s">
        <v>4960</v>
      </c>
      <c r="N65" s="6" t="s">
        <v>4961</v>
      </c>
      <c r="O65" s="7" t="s">
        <v>4962</v>
      </c>
      <c r="P65" s="6" t="s">
        <v>4963</v>
      </c>
      <c r="Q65" s="6">
        <v>9811811996</v>
      </c>
      <c r="R65" s="6">
        <v>1126262878</v>
      </c>
      <c r="S65" s="6" t="s">
        <v>4964</v>
      </c>
      <c r="T65" s="6" t="s">
        <v>4965</v>
      </c>
      <c r="U65" s="6" t="s">
        <v>4966</v>
      </c>
      <c r="V65" s="6" t="s">
        <v>18</v>
      </c>
      <c r="W65" s="6" t="s">
        <v>19</v>
      </c>
      <c r="X65" s="6" t="s">
        <v>4967</v>
      </c>
      <c r="Y65" s="6" t="s">
        <v>4968</v>
      </c>
      <c r="Z65" s="6">
        <v>9811811996</v>
      </c>
      <c r="AA65" s="6">
        <v>1126262878</v>
      </c>
      <c r="AB65" s="6" t="s">
        <v>4969</v>
      </c>
      <c r="AC65" s="6" t="s">
        <v>4970</v>
      </c>
      <c r="AD65" s="6" t="s">
        <v>4971</v>
      </c>
      <c r="AE65" s="6" t="s">
        <v>4972</v>
      </c>
      <c r="AF65" s="6" t="s">
        <v>26</v>
      </c>
      <c r="AG65" s="6" t="s">
        <v>27</v>
      </c>
    </row>
    <row r="66" spans="1:33" ht="24" customHeight="1">
      <c r="A66" s="13">
        <f t="shared" si="7"/>
        <v>62</v>
      </c>
      <c r="B66" s="6" t="s">
        <v>3</v>
      </c>
      <c r="C66" s="64" t="s">
        <v>73</v>
      </c>
      <c r="D66" s="6" t="s">
        <v>882</v>
      </c>
      <c r="E66" s="6" t="s">
        <v>883</v>
      </c>
      <c r="F66" s="6" t="s">
        <v>809</v>
      </c>
      <c r="G66" s="6" t="s">
        <v>117</v>
      </c>
      <c r="H66" s="6" t="s">
        <v>884</v>
      </c>
      <c r="I66" s="6" t="s">
        <v>7</v>
      </c>
      <c r="J66" s="6" t="s">
        <v>33</v>
      </c>
      <c r="K66" s="6" t="s">
        <v>885</v>
      </c>
      <c r="L66" s="6" t="s">
        <v>886</v>
      </c>
      <c r="M66" s="6" t="s">
        <v>887</v>
      </c>
      <c r="N66" s="6" t="s">
        <v>888</v>
      </c>
      <c r="O66" s="7" t="s">
        <v>889</v>
      </c>
      <c r="P66" s="6" t="s">
        <v>890</v>
      </c>
      <c r="Q66" s="6">
        <v>923133512236</v>
      </c>
      <c r="R66" s="6">
        <v>92233896038</v>
      </c>
      <c r="S66" s="6" t="s">
        <v>891</v>
      </c>
      <c r="T66" s="6" t="s">
        <v>892</v>
      </c>
      <c r="U66" s="6" t="s">
        <v>893</v>
      </c>
      <c r="V66" s="6" t="s">
        <v>18</v>
      </c>
      <c r="W66" s="6" t="s">
        <v>19</v>
      </c>
      <c r="X66" s="6" t="s">
        <v>894</v>
      </c>
      <c r="Y66" s="6" t="s">
        <v>895</v>
      </c>
      <c r="Z66" s="6">
        <v>920313512236</v>
      </c>
      <c r="AA66" s="6">
        <v>922338969038</v>
      </c>
      <c r="AB66" s="6" t="s">
        <v>896</v>
      </c>
      <c r="AC66" s="6" t="s">
        <v>897</v>
      </c>
      <c r="AD66" s="6" t="s">
        <v>898</v>
      </c>
      <c r="AE66" s="6" t="s">
        <v>899</v>
      </c>
      <c r="AF66" s="6" t="s">
        <v>26</v>
      </c>
      <c r="AG66" s="6" t="s">
        <v>27</v>
      </c>
    </row>
    <row r="67" spans="1:33" ht="24" customHeight="1">
      <c r="A67" s="13">
        <f t="shared" si="7"/>
        <v>63</v>
      </c>
      <c r="B67" s="6" t="s">
        <v>3</v>
      </c>
      <c r="C67" s="64" t="s">
        <v>73</v>
      </c>
      <c r="D67" s="6" t="s">
        <v>1629</v>
      </c>
      <c r="E67" s="6" t="s">
        <v>1630</v>
      </c>
      <c r="F67" s="6" t="s">
        <v>139</v>
      </c>
      <c r="G67" s="6" t="s">
        <v>244</v>
      </c>
      <c r="H67" s="6" t="s">
        <v>1631</v>
      </c>
      <c r="I67" s="6" t="s">
        <v>7</v>
      </c>
      <c r="J67" s="6" t="s">
        <v>448</v>
      </c>
      <c r="K67" s="6" t="s">
        <v>1632</v>
      </c>
      <c r="L67" s="6" t="s">
        <v>1633</v>
      </c>
      <c r="M67" s="6" t="s">
        <v>1634</v>
      </c>
      <c r="N67" s="6" t="s">
        <v>1635</v>
      </c>
      <c r="O67" s="7" t="s">
        <v>1636</v>
      </c>
      <c r="P67" s="6" t="s">
        <v>1637</v>
      </c>
      <c r="Q67" s="6" t="s">
        <v>1638</v>
      </c>
      <c r="R67" s="6" t="s">
        <v>1639</v>
      </c>
      <c r="S67" s="6" t="s">
        <v>1640</v>
      </c>
      <c r="T67" s="6" t="s">
        <v>1641</v>
      </c>
      <c r="U67" s="6" t="s">
        <v>1642</v>
      </c>
      <c r="V67" s="6" t="s">
        <v>18</v>
      </c>
      <c r="W67" s="6" t="s">
        <v>19</v>
      </c>
      <c r="X67" s="6" t="s">
        <v>1643</v>
      </c>
      <c r="Y67" s="6" t="s">
        <v>1637</v>
      </c>
      <c r="Z67" s="6" t="s">
        <v>1644</v>
      </c>
      <c r="AA67" s="6" t="s">
        <v>1645</v>
      </c>
      <c r="AB67" s="6" t="s">
        <v>1646</v>
      </c>
      <c r="AC67" s="6" t="s">
        <v>1647</v>
      </c>
      <c r="AD67" s="6" t="s">
        <v>1631</v>
      </c>
      <c r="AE67" s="6" t="s">
        <v>1648</v>
      </c>
      <c r="AF67" s="6" t="s">
        <v>26</v>
      </c>
      <c r="AG67" s="6" t="s">
        <v>27</v>
      </c>
    </row>
    <row r="68" spans="1:33" ht="24" customHeight="1">
      <c r="A68" s="13">
        <f t="shared" si="7"/>
        <v>64</v>
      </c>
      <c r="B68" s="6" t="s">
        <v>3</v>
      </c>
      <c r="C68" s="64" t="s">
        <v>73</v>
      </c>
      <c r="D68" s="6" t="s">
        <v>1572</v>
      </c>
      <c r="E68" s="6" t="s">
        <v>1573</v>
      </c>
      <c r="F68" s="6" t="s">
        <v>809</v>
      </c>
      <c r="G68" s="6" t="s">
        <v>5</v>
      </c>
      <c r="H68" s="6" t="s">
        <v>1574</v>
      </c>
      <c r="I68" s="6" t="s">
        <v>7</v>
      </c>
      <c r="J68" s="6" t="s">
        <v>448</v>
      </c>
      <c r="K68" s="6" t="s">
        <v>1575</v>
      </c>
      <c r="L68" s="6" t="s">
        <v>1576</v>
      </c>
      <c r="M68" s="6" t="s">
        <v>1577</v>
      </c>
      <c r="N68" s="6" t="s">
        <v>1578</v>
      </c>
      <c r="O68" s="7" t="s">
        <v>1579</v>
      </c>
      <c r="P68" s="6" t="s">
        <v>1580</v>
      </c>
      <c r="Q68" s="6">
        <v>92937880283</v>
      </c>
      <c r="R68" s="6">
        <v>92937880284</v>
      </c>
      <c r="S68" s="6" t="s">
        <v>1581</v>
      </c>
      <c r="T68" s="6" t="s">
        <v>1582</v>
      </c>
      <c r="U68" s="6" t="s">
        <v>1583</v>
      </c>
      <c r="V68" s="6" t="s">
        <v>18</v>
      </c>
      <c r="W68" s="6" t="s">
        <v>19</v>
      </c>
      <c r="X68" s="6" t="s">
        <v>1584</v>
      </c>
      <c r="Y68" s="6" t="s">
        <v>1580</v>
      </c>
      <c r="Z68" s="6">
        <v>92937880283</v>
      </c>
      <c r="AA68" s="6">
        <v>92937880284</v>
      </c>
      <c r="AB68" s="6" t="s">
        <v>1585</v>
      </c>
      <c r="AC68" s="6" t="s">
        <v>1586</v>
      </c>
      <c r="AD68" s="6" t="s">
        <v>1574</v>
      </c>
      <c r="AE68" s="6" t="s">
        <v>1587</v>
      </c>
      <c r="AF68" s="6" t="s">
        <v>1517</v>
      </c>
      <c r="AG68" s="6" t="s">
        <v>27</v>
      </c>
    </row>
    <row r="69" spans="1:33" ht="24" customHeight="1">
      <c r="A69" s="13">
        <f t="shared" si="7"/>
        <v>65</v>
      </c>
      <c r="B69" s="6" t="s">
        <v>3</v>
      </c>
      <c r="C69" s="64" t="s">
        <v>73</v>
      </c>
      <c r="D69" s="6" t="s">
        <v>5810</v>
      </c>
      <c r="E69" s="6" t="s">
        <v>5811</v>
      </c>
      <c r="F69" s="6" t="s">
        <v>31</v>
      </c>
      <c r="G69" s="6" t="s">
        <v>117</v>
      </c>
      <c r="H69" s="6" t="s">
        <v>5812</v>
      </c>
      <c r="I69" s="6" t="s">
        <v>715</v>
      </c>
      <c r="J69" s="6" t="s">
        <v>33</v>
      </c>
      <c r="K69" s="6" t="s">
        <v>1012</v>
      </c>
      <c r="L69" s="6" t="s">
        <v>5813</v>
      </c>
      <c r="M69" s="6" t="s">
        <v>5814</v>
      </c>
      <c r="N69" s="6" t="s">
        <v>5815</v>
      </c>
      <c r="O69" s="7" t="s">
        <v>5816</v>
      </c>
      <c r="P69" s="6" t="s">
        <v>5817</v>
      </c>
      <c r="Q69" s="6">
        <v>8025530597</v>
      </c>
      <c r="R69" s="6">
        <v>8025530597</v>
      </c>
      <c r="S69" s="6" t="s">
        <v>5818</v>
      </c>
      <c r="T69" s="6" t="s">
        <v>5819</v>
      </c>
      <c r="U69" s="6" t="s">
        <v>5820</v>
      </c>
      <c r="V69" s="6" t="s">
        <v>18</v>
      </c>
      <c r="W69" s="6" t="s">
        <v>19</v>
      </c>
      <c r="X69" s="6" t="s">
        <v>5821</v>
      </c>
      <c r="Y69" s="6" t="s">
        <v>5817</v>
      </c>
      <c r="Z69" s="6">
        <v>8025533989</v>
      </c>
      <c r="AA69" s="6">
        <v>8025530597</v>
      </c>
      <c r="AB69" s="6" t="s">
        <v>5822</v>
      </c>
      <c r="AC69" s="6" t="s">
        <v>123</v>
      </c>
      <c r="AD69" s="38"/>
      <c r="AE69" s="38" t="s">
        <v>5823</v>
      </c>
      <c r="AF69" s="38" t="s">
        <v>5824</v>
      </c>
      <c r="AG69" s="38" t="s">
        <v>26</v>
      </c>
    </row>
    <row r="70" spans="1:33" ht="24" customHeight="1">
      <c r="A70" s="13">
        <f t="shared" si="7"/>
        <v>66</v>
      </c>
      <c r="B70" s="6" t="s">
        <v>3</v>
      </c>
      <c r="C70" s="64" t="s">
        <v>73</v>
      </c>
      <c r="D70" s="6" t="s">
        <v>74</v>
      </c>
      <c r="E70" s="6" t="s">
        <v>75</v>
      </c>
      <c r="F70" s="6" t="s">
        <v>4</v>
      </c>
      <c r="G70" s="6" t="s">
        <v>5</v>
      </c>
      <c r="H70" s="6" t="s">
        <v>76</v>
      </c>
      <c r="I70" s="6" t="s">
        <v>7</v>
      </c>
      <c r="J70" s="6" t="s">
        <v>33</v>
      </c>
      <c r="K70" s="6" t="s">
        <v>77</v>
      </c>
      <c r="L70" s="6" t="s">
        <v>78</v>
      </c>
      <c r="M70" s="6" t="s">
        <v>79</v>
      </c>
      <c r="N70" s="6" t="s">
        <v>80</v>
      </c>
      <c r="O70" s="7" t="s">
        <v>81</v>
      </c>
      <c r="P70" s="6" t="s">
        <v>82</v>
      </c>
      <c r="Q70" s="6" t="s">
        <v>83</v>
      </c>
      <c r="R70" s="6" t="s">
        <v>84</v>
      </c>
      <c r="S70" s="6" t="s">
        <v>85</v>
      </c>
      <c r="T70" s="6" t="s">
        <v>86</v>
      </c>
      <c r="U70" s="6" t="s">
        <v>87</v>
      </c>
      <c r="V70" s="6" t="s">
        <v>18</v>
      </c>
      <c r="W70" s="6" t="s">
        <v>19</v>
      </c>
      <c r="X70" s="6" t="s">
        <v>88</v>
      </c>
      <c r="Y70" s="6" t="s">
        <v>82</v>
      </c>
      <c r="Z70" s="6">
        <v>8801716863810</v>
      </c>
      <c r="AA70" s="6" t="s">
        <v>84</v>
      </c>
      <c r="AB70" s="6" t="s">
        <v>89</v>
      </c>
      <c r="AC70" s="6" t="s">
        <v>90</v>
      </c>
      <c r="AD70" s="6" t="s">
        <v>91</v>
      </c>
      <c r="AE70" s="6" t="s">
        <v>92</v>
      </c>
      <c r="AF70" s="6" t="s">
        <v>26</v>
      </c>
      <c r="AG70" s="6" t="s">
        <v>27</v>
      </c>
    </row>
    <row r="71" spans="1:33" ht="24" customHeight="1">
      <c r="A71" s="13">
        <f t="shared" ref="A71:A143" si="8">1+A70</f>
        <v>67</v>
      </c>
      <c r="B71" s="6" t="s">
        <v>3</v>
      </c>
      <c r="C71" s="64" t="s">
        <v>73</v>
      </c>
      <c r="D71" s="6" t="s">
        <v>5503</v>
      </c>
      <c r="E71" s="6" t="s">
        <v>5504</v>
      </c>
      <c r="F71" s="6" t="s">
        <v>139</v>
      </c>
      <c r="G71" s="6" t="s">
        <v>244</v>
      </c>
      <c r="H71" s="6" t="s">
        <v>5505</v>
      </c>
      <c r="I71" s="6" t="s">
        <v>715</v>
      </c>
      <c r="J71" s="6" t="s">
        <v>5506</v>
      </c>
      <c r="K71" s="6" t="s">
        <v>5507</v>
      </c>
      <c r="L71" s="6" t="s">
        <v>5508</v>
      </c>
      <c r="M71" s="6" t="s">
        <v>5509</v>
      </c>
      <c r="N71" s="6" t="s">
        <v>5510</v>
      </c>
      <c r="O71" s="7" t="s">
        <v>5511</v>
      </c>
      <c r="P71" s="6" t="s">
        <v>5512</v>
      </c>
      <c r="Q71" s="6" t="s">
        <v>5513</v>
      </c>
      <c r="R71" s="6" t="s">
        <v>5514</v>
      </c>
      <c r="S71" s="6" t="s">
        <v>5508</v>
      </c>
      <c r="T71" s="6" t="s">
        <v>5515</v>
      </c>
      <c r="U71" s="6" t="s">
        <v>5516</v>
      </c>
      <c r="V71" s="6" t="s">
        <v>66</v>
      </c>
      <c r="W71" s="6" t="s">
        <v>19</v>
      </c>
      <c r="X71" s="6" t="s">
        <v>5517</v>
      </c>
      <c r="Y71" s="6" t="s">
        <v>5518</v>
      </c>
      <c r="Z71" s="6">
        <f>91-9925324556</f>
        <v>-9925324465</v>
      </c>
      <c r="AA71" s="6" t="s">
        <v>5519</v>
      </c>
      <c r="AB71" s="6" t="s">
        <v>5520</v>
      </c>
      <c r="AC71" s="6" t="s">
        <v>5521</v>
      </c>
      <c r="AD71" s="6" t="s">
        <v>5522</v>
      </c>
      <c r="AE71" s="6" t="s">
        <v>5523</v>
      </c>
      <c r="AF71" s="6" t="s">
        <v>26</v>
      </c>
      <c r="AG71" s="6" t="s">
        <v>27</v>
      </c>
    </row>
    <row r="72" spans="1:33" ht="24" customHeight="1">
      <c r="A72" s="13">
        <f t="shared" si="8"/>
        <v>68</v>
      </c>
      <c r="B72" s="6" t="s">
        <v>3</v>
      </c>
      <c r="C72" s="64" t="s">
        <v>73</v>
      </c>
      <c r="D72" s="6" t="s">
        <v>6395</v>
      </c>
      <c r="E72" s="6" t="s">
        <v>6396</v>
      </c>
      <c r="F72" s="6" t="s">
        <v>809</v>
      </c>
      <c r="G72" s="6" t="s">
        <v>117</v>
      </c>
      <c r="H72" s="6" t="s">
        <v>6397</v>
      </c>
      <c r="I72" s="6" t="s">
        <v>7</v>
      </c>
      <c r="J72" s="6" t="s">
        <v>33</v>
      </c>
      <c r="K72" s="6" t="s">
        <v>6398</v>
      </c>
      <c r="L72" s="6" t="s">
        <v>6399</v>
      </c>
      <c r="M72" s="6" t="s">
        <v>6400</v>
      </c>
      <c r="N72" s="6" t="s">
        <v>6401</v>
      </c>
      <c r="O72" s="6" t="s">
        <v>6402</v>
      </c>
      <c r="P72" s="6" t="s">
        <v>6403</v>
      </c>
      <c r="Q72" s="6">
        <v>923125102404</v>
      </c>
      <c r="R72" s="6">
        <v>92937866094</v>
      </c>
      <c r="S72" s="6" t="s">
        <v>6404</v>
      </c>
      <c r="T72" s="6" t="s">
        <v>6405</v>
      </c>
      <c r="U72" s="6" t="s">
        <v>6406</v>
      </c>
      <c r="V72" s="6" t="s">
        <v>18</v>
      </c>
      <c r="W72" s="6" t="s">
        <v>19</v>
      </c>
      <c r="X72" s="6" t="s">
        <v>6407</v>
      </c>
      <c r="Y72" s="6" t="s">
        <v>6408</v>
      </c>
      <c r="Z72" s="6">
        <v>923125102404</v>
      </c>
      <c r="AA72" s="6">
        <v>9237866094</v>
      </c>
      <c r="AB72" s="6" t="s">
        <v>6409</v>
      </c>
      <c r="AC72" s="6" t="s">
        <v>6410</v>
      </c>
      <c r="AD72" s="6" t="s">
        <v>1652</v>
      </c>
      <c r="AE72" s="6" t="s">
        <v>1451</v>
      </c>
      <c r="AF72" s="6" t="s">
        <v>135</v>
      </c>
      <c r="AG72" s="6" t="s">
        <v>27</v>
      </c>
    </row>
    <row r="73" spans="1:33" ht="24" customHeight="1">
      <c r="A73" s="13">
        <f t="shared" si="8"/>
        <v>69</v>
      </c>
      <c r="B73" s="6" t="s">
        <v>3</v>
      </c>
      <c r="C73" s="64" t="s">
        <v>73</v>
      </c>
      <c r="D73" s="6" t="s">
        <v>1482</v>
      </c>
      <c r="E73" s="6" t="s">
        <v>1483</v>
      </c>
      <c r="F73" s="6" t="s">
        <v>139</v>
      </c>
      <c r="G73" s="6" t="s">
        <v>5</v>
      </c>
      <c r="H73" s="6" t="s">
        <v>1484</v>
      </c>
      <c r="I73" s="6" t="s">
        <v>7</v>
      </c>
      <c r="J73" s="6" t="s">
        <v>448</v>
      </c>
      <c r="K73" s="6" t="s">
        <v>585</v>
      </c>
      <c r="L73" s="6" t="s">
        <v>1485</v>
      </c>
      <c r="M73" s="6" t="s">
        <v>1486</v>
      </c>
      <c r="N73" s="6" t="s">
        <v>1487</v>
      </c>
      <c r="O73" s="7" t="s">
        <v>1488</v>
      </c>
      <c r="P73" s="6" t="s">
        <v>1489</v>
      </c>
      <c r="Q73" s="6">
        <v>916572101198</v>
      </c>
      <c r="R73" s="6">
        <v>916572101198</v>
      </c>
      <c r="S73" s="6" t="s">
        <v>1490</v>
      </c>
      <c r="T73" s="6" t="s">
        <v>1491</v>
      </c>
      <c r="U73" s="6" t="s">
        <v>1492</v>
      </c>
      <c r="V73" s="6" t="s">
        <v>18</v>
      </c>
      <c r="W73" s="6" t="s">
        <v>19</v>
      </c>
      <c r="X73" s="6" t="s">
        <v>1493</v>
      </c>
      <c r="Y73" s="6" t="s">
        <v>1489</v>
      </c>
      <c r="Z73" s="6">
        <v>916572101198</v>
      </c>
      <c r="AA73" s="6">
        <v>916572101198</v>
      </c>
      <c r="AB73" s="6" t="s">
        <v>1494</v>
      </c>
      <c r="AC73" s="6" t="s">
        <v>1495</v>
      </c>
      <c r="AD73" s="6" t="s">
        <v>1496</v>
      </c>
      <c r="AE73" s="6" t="s">
        <v>1497</v>
      </c>
      <c r="AF73" s="6" t="s">
        <v>26</v>
      </c>
      <c r="AG73" s="6" t="s">
        <v>27</v>
      </c>
    </row>
    <row r="74" spans="1:33" s="4" customFormat="1" ht="24" customHeight="1">
      <c r="A74" s="13">
        <f t="shared" si="8"/>
        <v>70</v>
      </c>
      <c r="B74" s="6" t="s">
        <v>3</v>
      </c>
      <c r="C74" s="64" t="s">
        <v>73</v>
      </c>
      <c r="D74" s="6" t="s">
        <v>640</v>
      </c>
      <c r="E74" s="6" t="s">
        <v>641</v>
      </c>
      <c r="F74" s="6" t="s">
        <v>4</v>
      </c>
      <c r="G74" s="6" t="s">
        <v>117</v>
      </c>
      <c r="H74" s="6" t="s">
        <v>642</v>
      </c>
      <c r="I74" s="6" t="s">
        <v>7</v>
      </c>
      <c r="J74" s="6" t="s">
        <v>448</v>
      </c>
      <c r="K74" s="6" t="s">
        <v>643</v>
      </c>
      <c r="L74" s="6" t="s">
        <v>644</v>
      </c>
      <c r="M74" s="6" t="s">
        <v>645</v>
      </c>
      <c r="N74" s="6" t="s">
        <v>646</v>
      </c>
      <c r="O74" s="7" t="s">
        <v>647</v>
      </c>
      <c r="P74" s="6" t="s">
        <v>648</v>
      </c>
      <c r="Q74" s="6">
        <v>8801713462821</v>
      </c>
      <c r="R74" s="6" t="s">
        <v>336</v>
      </c>
      <c r="S74" s="6" t="s">
        <v>649</v>
      </c>
      <c r="T74" s="6" t="s">
        <v>650</v>
      </c>
      <c r="U74" s="6" t="s">
        <v>651</v>
      </c>
      <c r="V74" s="6" t="s">
        <v>18</v>
      </c>
      <c r="W74" s="6" t="s">
        <v>19</v>
      </c>
      <c r="X74" s="6" t="s">
        <v>646</v>
      </c>
      <c r="Y74" s="6" t="s">
        <v>648</v>
      </c>
      <c r="Z74" s="6">
        <v>8801713462821</v>
      </c>
      <c r="AA74" s="6" t="s">
        <v>336</v>
      </c>
      <c r="AB74" s="6" t="s">
        <v>652</v>
      </c>
      <c r="AC74" s="6" t="s">
        <v>653</v>
      </c>
      <c r="AD74" s="6" t="s">
        <v>654</v>
      </c>
      <c r="AE74" s="6" t="s">
        <v>655</v>
      </c>
      <c r="AF74" s="6" t="s">
        <v>26</v>
      </c>
      <c r="AG74" s="6" t="s">
        <v>27</v>
      </c>
    </row>
    <row r="75" spans="1:33" ht="24" customHeight="1">
      <c r="A75" s="13">
        <f t="shared" si="8"/>
        <v>71</v>
      </c>
      <c r="B75" s="6" t="s">
        <v>3</v>
      </c>
      <c r="C75" s="64" t="s">
        <v>73</v>
      </c>
      <c r="D75" s="6" t="s">
        <v>5841</v>
      </c>
      <c r="E75" s="6" t="s">
        <v>5842</v>
      </c>
      <c r="F75" s="6" t="s">
        <v>139</v>
      </c>
      <c r="G75" s="6" t="s">
        <v>244</v>
      </c>
      <c r="H75" s="6" t="s">
        <v>5843</v>
      </c>
      <c r="I75" s="6" t="s">
        <v>7</v>
      </c>
      <c r="J75" s="6" t="s">
        <v>371</v>
      </c>
      <c r="K75" s="6" t="s">
        <v>585</v>
      </c>
      <c r="L75" s="6" t="s">
        <v>5844</v>
      </c>
      <c r="M75" s="6" t="s">
        <v>5845</v>
      </c>
      <c r="N75" s="6" t="s">
        <v>5846</v>
      </c>
      <c r="O75" s="7" t="s">
        <v>5847</v>
      </c>
      <c r="P75" s="6" t="s">
        <v>5848</v>
      </c>
      <c r="Q75" s="6" t="s">
        <v>5849</v>
      </c>
      <c r="R75" s="6" t="s">
        <v>5850</v>
      </c>
      <c r="S75" s="6" t="s">
        <v>5851</v>
      </c>
      <c r="T75" s="6" t="s">
        <v>5852</v>
      </c>
      <c r="U75" s="6" t="s">
        <v>5853</v>
      </c>
      <c r="V75" s="6" t="s">
        <v>18</v>
      </c>
      <c r="W75" s="6" t="s">
        <v>19</v>
      </c>
      <c r="X75" s="6" t="s">
        <v>5854</v>
      </c>
      <c r="Y75" s="6" t="s">
        <v>5855</v>
      </c>
      <c r="Z75" s="6">
        <v>919881697612</v>
      </c>
      <c r="AA75" s="6" t="s">
        <v>5850</v>
      </c>
      <c r="AB75" s="6" t="s">
        <v>5856</v>
      </c>
      <c r="AC75" s="6" t="s">
        <v>585</v>
      </c>
      <c r="AD75" s="38"/>
      <c r="AE75" s="38" t="s">
        <v>5857</v>
      </c>
      <c r="AF75" s="38" t="s">
        <v>5858</v>
      </c>
      <c r="AG75" s="6" t="s">
        <v>27</v>
      </c>
    </row>
    <row r="76" spans="1:33" ht="24" customHeight="1">
      <c r="A76" s="13">
        <f t="shared" si="8"/>
        <v>72</v>
      </c>
      <c r="B76" s="6" t="s">
        <v>3</v>
      </c>
      <c r="C76" s="64" t="s">
        <v>73</v>
      </c>
      <c r="D76" s="6" t="s">
        <v>693</v>
      </c>
      <c r="E76" s="6" t="s">
        <v>694</v>
      </c>
      <c r="F76" s="6" t="s">
        <v>95</v>
      </c>
      <c r="G76" s="6" t="s">
        <v>335</v>
      </c>
      <c r="H76" s="6" t="s">
        <v>695</v>
      </c>
      <c r="I76" s="6" t="s">
        <v>7</v>
      </c>
      <c r="J76" s="6" t="s">
        <v>448</v>
      </c>
      <c r="K76" s="6" t="s">
        <v>696</v>
      </c>
      <c r="L76" s="6" t="s">
        <v>697</v>
      </c>
      <c r="M76" s="6" t="s">
        <v>698</v>
      </c>
      <c r="N76" s="6" t="s">
        <v>699</v>
      </c>
      <c r="O76" s="7" t="s">
        <v>700</v>
      </c>
      <c r="P76" s="6" t="s">
        <v>701</v>
      </c>
      <c r="Q76" s="6" t="s">
        <v>702</v>
      </c>
      <c r="R76" s="6" t="s">
        <v>703</v>
      </c>
      <c r="S76" s="6" t="s">
        <v>704</v>
      </c>
      <c r="T76" s="6" t="s">
        <v>705</v>
      </c>
      <c r="U76" s="6" t="s">
        <v>706</v>
      </c>
      <c r="V76" s="6" t="s">
        <v>18</v>
      </c>
      <c r="W76" s="6" t="s">
        <v>19</v>
      </c>
      <c r="X76" s="6" t="s">
        <v>707</v>
      </c>
      <c r="Y76" s="6" t="s">
        <v>708</v>
      </c>
      <c r="Z76" s="6" t="s">
        <v>702</v>
      </c>
      <c r="AA76" s="6" t="s">
        <v>703</v>
      </c>
      <c r="AB76" s="6" t="s">
        <v>709</v>
      </c>
      <c r="AC76" s="6" t="s">
        <v>710</v>
      </c>
      <c r="AD76" s="6" t="s">
        <v>695</v>
      </c>
      <c r="AE76" s="6" t="s">
        <v>711</v>
      </c>
      <c r="AF76" s="6" t="s">
        <v>26</v>
      </c>
      <c r="AG76" s="6" t="s">
        <v>27</v>
      </c>
    </row>
    <row r="77" spans="1:33" ht="24" customHeight="1">
      <c r="A77" s="13">
        <f t="shared" si="8"/>
        <v>73</v>
      </c>
      <c r="B77" s="6" t="s">
        <v>3</v>
      </c>
      <c r="C77" s="64" t="s">
        <v>73</v>
      </c>
      <c r="D77" s="6" t="s">
        <v>6328</v>
      </c>
      <c r="E77" s="6" t="s">
        <v>6328</v>
      </c>
      <c r="F77" s="6" t="s">
        <v>139</v>
      </c>
      <c r="G77" s="6" t="s">
        <v>5</v>
      </c>
      <c r="H77" s="6" t="s">
        <v>6329</v>
      </c>
      <c r="I77" s="6" t="s">
        <v>7</v>
      </c>
      <c r="J77" s="6" t="s">
        <v>33</v>
      </c>
      <c r="K77" s="6" t="s">
        <v>123</v>
      </c>
      <c r="L77" s="6" t="s">
        <v>6330</v>
      </c>
      <c r="M77" s="6" t="s">
        <v>6331</v>
      </c>
      <c r="N77" s="6" t="s">
        <v>6332</v>
      </c>
      <c r="O77" s="7" t="s">
        <v>6333</v>
      </c>
      <c r="P77" s="6" t="s">
        <v>6334</v>
      </c>
      <c r="Q77" s="6">
        <f>91-9884802017</f>
        <v>-9884801926</v>
      </c>
      <c r="R77" s="6" t="s">
        <v>123</v>
      </c>
      <c r="S77" s="6" t="s">
        <v>6335</v>
      </c>
      <c r="T77" s="6" t="s">
        <v>6336</v>
      </c>
      <c r="U77" s="6" t="s">
        <v>6337</v>
      </c>
      <c r="V77" s="6" t="s">
        <v>18</v>
      </c>
      <c r="W77" s="6" t="s">
        <v>19</v>
      </c>
      <c r="X77" s="6" t="s">
        <v>6338</v>
      </c>
      <c r="Y77" s="6" t="s">
        <v>6339</v>
      </c>
      <c r="Z77" s="6">
        <f>91-9884802017</f>
        <v>-9884801926</v>
      </c>
      <c r="AA77" s="6" t="s">
        <v>123</v>
      </c>
      <c r="AB77" s="6" t="s">
        <v>6340</v>
      </c>
      <c r="AC77" s="6" t="s">
        <v>6341</v>
      </c>
      <c r="AD77" s="6" t="s">
        <v>6342</v>
      </c>
      <c r="AE77" s="6" t="s">
        <v>6343</v>
      </c>
      <c r="AF77" s="6" t="s">
        <v>26</v>
      </c>
      <c r="AG77" s="6" t="s">
        <v>27</v>
      </c>
    </row>
    <row r="78" spans="1:33" ht="24" customHeight="1">
      <c r="A78" s="13">
        <f t="shared" si="8"/>
        <v>74</v>
      </c>
      <c r="B78" s="6" t="s">
        <v>3</v>
      </c>
      <c r="C78" s="64" t="s">
        <v>73</v>
      </c>
      <c r="D78" s="6" t="s">
        <v>2602</v>
      </c>
      <c r="E78" s="6" t="s">
        <v>2603</v>
      </c>
      <c r="F78" s="6" t="s">
        <v>31</v>
      </c>
      <c r="G78" s="6" t="s">
        <v>117</v>
      </c>
      <c r="H78" s="6" t="s">
        <v>2604</v>
      </c>
      <c r="I78" s="6" t="s">
        <v>246</v>
      </c>
      <c r="J78" s="6" t="s">
        <v>8</v>
      </c>
      <c r="K78" s="6" t="s">
        <v>2605</v>
      </c>
      <c r="L78" s="6" t="s">
        <v>2606</v>
      </c>
      <c r="M78" s="6" t="s">
        <v>2607</v>
      </c>
      <c r="N78" s="6" t="s">
        <v>2608</v>
      </c>
      <c r="O78" s="6" t="s">
        <v>2609</v>
      </c>
      <c r="P78" s="6" t="s">
        <v>2610</v>
      </c>
      <c r="Q78" s="6">
        <v>9949342615</v>
      </c>
      <c r="R78" s="6" t="s">
        <v>2349</v>
      </c>
      <c r="S78" s="6" t="s">
        <v>2611</v>
      </c>
      <c r="T78" s="6" t="s">
        <v>2612</v>
      </c>
      <c r="U78" s="6" t="s">
        <v>2613</v>
      </c>
      <c r="V78" s="6" t="s">
        <v>18</v>
      </c>
      <c r="W78" s="6" t="s">
        <v>19</v>
      </c>
      <c r="X78" s="6" t="s">
        <v>2614</v>
      </c>
      <c r="Y78" s="6" t="s">
        <v>2610</v>
      </c>
      <c r="Z78" s="6">
        <v>9949342615</v>
      </c>
      <c r="AA78" s="6">
        <v>9949342615</v>
      </c>
      <c r="AB78" s="6" t="s">
        <v>2615</v>
      </c>
      <c r="AC78" s="6" t="s">
        <v>2615</v>
      </c>
      <c r="AD78" s="6" t="s">
        <v>2616</v>
      </c>
      <c r="AE78" s="6" t="s">
        <v>2617</v>
      </c>
      <c r="AF78" s="6" t="s">
        <v>26</v>
      </c>
      <c r="AG78" s="6" t="s">
        <v>27</v>
      </c>
    </row>
    <row r="79" spans="1:33" ht="24" customHeight="1">
      <c r="A79" s="13">
        <f t="shared" si="8"/>
        <v>75</v>
      </c>
      <c r="B79" s="6" t="s">
        <v>3</v>
      </c>
      <c r="C79" s="64" t="s">
        <v>73</v>
      </c>
      <c r="D79" s="6" t="s">
        <v>5417</v>
      </c>
      <c r="E79" s="6" t="s">
        <v>5418</v>
      </c>
      <c r="F79" s="6" t="s">
        <v>95</v>
      </c>
      <c r="G79" s="6" t="s">
        <v>5</v>
      </c>
      <c r="H79" s="6" t="s">
        <v>5419</v>
      </c>
      <c r="I79" s="6" t="s">
        <v>7</v>
      </c>
      <c r="J79" s="6" t="s">
        <v>33</v>
      </c>
      <c r="K79" s="6" t="s">
        <v>5420</v>
      </c>
      <c r="L79" s="6" t="s">
        <v>5421</v>
      </c>
      <c r="M79" s="6" t="s">
        <v>5422</v>
      </c>
      <c r="N79" s="6" t="s">
        <v>5423</v>
      </c>
      <c r="O79" s="7" t="s">
        <v>5424</v>
      </c>
      <c r="P79" s="6" t="s">
        <v>5425</v>
      </c>
      <c r="Q79" s="6">
        <f>977-1-4277496</f>
        <v>-4276520</v>
      </c>
      <c r="R79" s="6">
        <f>977-1-4277496</f>
        <v>-4276520</v>
      </c>
      <c r="S79" s="6" t="s">
        <v>5426</v>
      </c>
      <c r="T79" s="6" t="s">
        <v>5427</v>
      </c>
      <c r="U79" s="6" t="s">
        <v>5428</v>
      </c>
      <c r="V79" s="6" t="s">
        <v>18</v>
      </c>
      <c r="W79" s="6" t="s">
        <v>19</v>
      </c>
      <c r="X79" s="6" t="s">
        <v>5429</v>
      </c>
      <c r="Y79" s="36" t="s">
        <v>5430</v>
      </c>
      <c r="Z79" s="6">
        <v>9779851177109</v>
      </c>
      <c r="AA79" s="6">
        <f>977-1-4277496</f>
        <v>-4276520</v>
      </c>
      <c r="AB79" s="6" t="s">
        <v>5431</v>
      </c>
      <c r="AC79" s="6" t="s">
        <v>5432</v>
      </c>
      <c r="AD79" s="6" t="s">
        <v>5433</v>
      </c>
      <c r="AE79" s="6" t="s">
        <v>5434</v>
      </c>
      <c r="AF79" s="6" t="s">
        <v>135</v>
      </c>
      <c r="AG79" s="6" t="s">
        <v>27</v>
      </c>
    </row>
    <row r="80" spans="1:33" ht="24" customHeight="1">
      <c r="A80" s="13">
        <f t="shared" si="8"/>
        <v>76</v>
      </c>
      <c r="B80" s="6" t="s">
        <v>3</v>
      </c>
      <c r="C80" s="64" t="s">
        <v>73</v>
      </c>
      <c r="D80" s="6" t="s">
        <v>3714</v>
      </c>
      <c r="E80" s="6" t="s">
        <v>3715</v>
      </c>
      <c r="F80" s="6" t="s">
        <v>139</v>
      </c>
      <c r="G80" s="6" t="s">
        <v>5</v>
      </c>
      <c r="H80" s="6" t="s">
        <v>3716</v>
      </c>
      <c r="I80" s="6" t="s">
        <v>246</v>
      </c>
      <c r="J80" s="6" t="s">
        <v>3161</v>
      </c>
      <c r="K80" s="6" t="s">
        <v>3717</v>
      </c>
      <c r="L80" s="6" t="s">
        <v>3718</v>
      </c>
      <c r="M80" s="6" t="s">
        <v>3719</v>
      </c>
      <c r="N80" s="6" t="s">
        <v>2144</v>
      </c>
      <c r="O80" s="7" t="s">
        <v>3720</v>
      </c>
      <c r="P80" s="6" t="s">
        <v>3721</v>
      </c>
      <c r="Q80" s="6">
        <f>91-11-29841266</f>
        <v>-29841186</v>
      </c>
      <c r="R80" s="6">
        <f>91-11-29841266</f>
        <v>-29841186</v>
      </c>
      <c r="S80" s="6" t="s">
        <v>3722</v>
      </c>
      <c r="T80" s="6" t="s">
        <v>3723</v>
      </c>
      <c r="U80" s="6" t="s">
        <v>2143</v>
      </c>
      <c r="V80" s="6" t="s">
        <v>18</v>
      </c>
      <c r="W80" s="6" t="s">
        <v>19</v>
      </c>
      <c r="X80" s="6" t="s">
        <v>2144</v>
      </c>
      <c r="Y80" s="6" t="s">
        <v>2145</v>
      </c>
      <c r="Z80" s="6">
        <f>91-11-29841266</f>
        <v>-29841186</v>
      </c>
      <c r="AA80" s="6">
        <f>91-11-29841266</f>
        <v>-29841186</v>
      </c>
      <c r="AB80" s="6" t="s">
        <v>3724</v>
      </c>
      <c r="AC80" s="6" t="s">
        <v>3725</v>
      </c>
      <c r="AD80" s="6" t="s">
        <v>3726</v>
      </c>
      <c r="AE80" s="6" t="s">
        <v>3727</v>
      </c>
      <c r="AF80" s="6" t="s">
        <v>135</v>
      </c>
      <c r="AG80" s="6" t="s">
        <v>27</v>
      </c>
    </row>
    <row r="81" spans="1:34" ht="24" customHeight="1">
      <c r="A81" s="13">
        <f t="shared" si="8"/>
        <v>77</v>
      </c>
      <c r="B81" s="6" t="s">
        <v>3</v>
      </c>
      <c r="C81" s="64" t="s">
        <v>73</v>
      </c>
      <c r="D81" s="6" t="s">
        <v>311</v>
      </c>
      <c r="E81" s="6" t="s">
        <v>312</v>
      </c>
      <c r="F81" s="6" t="s">
        <v>313</v>
      </c>
      <c r="G81" s="6" t="s">
        <v>5</v>
      </c>
      <c r="H81" s="6" t="s">
        <v>6428</v>
      </c>
      <c r="I81" s="6" t="s">
        <v>7</v>
      </c>
      <c r="J81" s="6" t="s">
        <v>448</v>
      </c>
      <c r="K81" s="6" t="s">
        <v>6429</v>
      </c>
      <c r="L81" s="6" t="s">
        <v>6430</v>
      </c>
      <c r="M81" s="6" t="s">
        <v>6431</v>
      </c>
      <c r="N81" s="6" t="s">
        <v>319</v>
      </c>
      <c r="O81" s="7" t="s">
        <v>320</v>
      </c>
      <c r="P81" s="6" t="s">
        <v>321</v>
      </c>
      <c r="Q81" s="6">
        <v>94912245781</v>
      </c>
      <c r="R81" s="6">
        <v>94912234281</v>
      </c>
      <c r="S81" s="6" t="s">
        <v>6432</v>
      </c>
      <c r="T81" s="6" t="s">
        <v>6433</v>
      </c>
      <c r="U81" s="6" t="s">
        <v>6434</v>
      </c>
      <c r="V81" s="6" t="s">
        <v>66</v>
      </c>
      <c r="W81" s="6" t="s">
        <v>193</v>
      </c>
      <c r="X81" s="6" t="s">
        <v>327</v>
      </c>
      <c r="Y81" s="6" t="s">
        <v>6435</v>
      </c>
      <c r="Z81" s="6">
        <v>775979616</v>
      </c>
      <c r="AA81" s="6">
        <v>94912234281</v>
      </c>
      <c r="AB81" s="6" t="s">
        <v>6436</v>
      </c>
      <c r="AC81" s="6" t="s">
        <v>6437</v>
      </c>
      <c r="AD81" s="6" t="s">
        <v>6438</v>
      </c>
      <c r="AE81" s="6" t="s">
        <v>6439</v>
      </c>
      <c r="AF81" s="6" t="s">
        <v>26</v>
      </c>
      <c r="AG81" s="6" t="s">
        <v>27</v>
      </c>
    </row>
    <row r="82" spans="1:34" ht="24" customHeight="1">
      <c r="A82" s="13">
        <f t="shared" si="8"/>
        <v>78</v>
      </c>
      <c r="B82" s="6" t="s">
        <v>3</v>
      </c>
      <c r="C82" s="64" t="s">
        <v>73</v>
      </c>
      <c r="D82" s="6" t="s">
        <v>5670</v>
      </c>
      <c r="E82" s="6" t="s">
        <v>5671</v>
      </c>
      <c r="F82" s="6" t="s">
        <v>31</v>
      </c>
      <c r="G82" s="6" t="s">
        <v>335</v>
      </c>
      <c r="H82" s="6" t="s">
        <v>5672</v>
      </c>
      <c r="I82" s="6" t="s">
        <v>7</v>
      </c>
      <c r="J82" s="6" t="s">
        <v>33</v>
      </c>
      <c r="K82" s="6" t="s">
        <v>2615</v>
      </c>
      <c r="L82" s="6" t="s">
        <v>5673</v>
      </c>
      <c r="M82" s="6" t="s">
        <v>5674</v>
      </c>
      <c r="N82" s="6" t="s">
        <v>5675</v>
      </c>
      <c r="O82" s="6" t="s">
        <v>5676</v>
      </c>
      <c r="P82" s="6" t="s">
        <v>3238</v>
      </c>
      <c r="Q82" s="6">
        <v>914612310151</v>
      </c>
      <c r="R82" s="6">
        <v>914612310151</v>
      </c>
      <c r="S82" s="6" t="s">
        <v>5677</v>
      </c>
      <c r="T82" s="6" t="s">
        <v>5678</v>
      </c>
      <c r="U82" s="6" t="s">
        <v>3241</v>
      </c>
      <c r="V82" s="6" t="s">
        <v>18</v>
      </c>
      <c r="W82" s="6" t="s">
        <v>19</v>
      </c>
      <c r="X82" s="6" t="s">
        <v>3242</v>
      </c>
      <c r="Y82" s="6" t="s">
        <v>3238</v>
      </c>
      <c r="Z82" s="6">
        <v>919443148599</v>
      </c>
      <c r="AA82" s="6">
        <v>914612310151</v>
      </c>
      <c r="AB82" s="6" t="s">
        <v>5679</v>
      </c>
      <c r="AC82" s="6" t="s">
        <v>5680</v>
      </c>
      <c r="AD82" s="6" t="s">
        <v>5681</v>
      </c>
      <c r="AE82" s="6" t="s">
        <v>5682</v>
      </c>
      <c r="AF82" s="6" t="s">
        <v>26</v>
      </c>
      <c r="AG82" s="6" t="s">
        <v>27</v>
      </c>
    </row>
    <row r="83" spans="1:34" ht="24" customHeight="1">
      <c r="A83" s="13">
        <f t="shared" si="8"/>
        <v>79</v>
      </c>
      <c r="B83" s="6" t="s">
        <v>3</v>
      </c>
      <c r="C83" s="64" t="s">
        <v>73</v>
      </c>
      <c r="D83" s="6" t="s">
        <v>843</v>
      </c>
      <c r="E83" s="6" t="s">
        <v>844</v>
      </c>
      <c r="F83" s="6" t="s">
        <v>313</v>
      </c>
      <c r="G83" s="6" t="s">
        <v>5</v>
      </c>
      <c r="H83" s="6" t="s">
        <v>845</v>
      </c>
      <c r="I83" s="6" t="s">
        <v>7</v>
      </c>
      <c r="J83" s="6" t="s">
        <v>846</v>
      </c>
      <c r="K83" s="6" t="s">
        <v>847</v>
      </c>
      <c r="L83" s="6" t="s">
        <v>848</v>
      </c>
      <c r="M83" s="6" t="s">
        <v>849</v>
      </c>
      <c r="N83" s="6" t="s">
        <v>850</v>
      </c>
      <c r="O83" s="7" t="s">
        <v>851</v>
      </c>
      <c r="P83" s="6" t="s">
        <v>852</v>
      </c>
      <c r="Q83" s="6" t="s">
        <v>853</v>
      </c>
      <c r="R83" s="6" t="s">
        <v>854</v>
      </c>
      <c r="S83" s="6" t="s">
        <v>855</v>
      </c>
      <c r="T83" s="6" t="s">
        <v>856</v>
      </c>
      <c r="U83" s="6" t="s">
        <v>857</v>
      </c>
      <c r="V83" s="6" t="s">
        <v>18</v>
      </c>
      <c r="W83" s="6" t="s">
        <v>19</v>
      </c>
      <c r="X83" s="6" t="s">
        <v>858</v>
      </c>
      <c r="Y83" s="6" t="s">
        <v>859</v>
      </c>
      <c r="Z83" s="6" t="s">
        <v>860</v>
      </c>
      <c r="AA83" s="6" t="s">
        <v>854</v>
      </c>
      <c r="AB83" s="6" t="s">
        <v>861</v>
      </c>
      <c r="AC83" s="6" t="s">
        <v>862</v>
      </c>
      <c r="AD83" s="6" t="s">
        <v>863</v>
      </c>
      <c r="AE83" s="6" t="s">
        <v>864</v>
      </c>
      <c r="AF83" s="6" t="s">
        <v>26</v>
      </c>
      <c r="AG83" s="6" t="s">
        <v>27</v>
      </c>
    </row>
    <row r="84" spans="1:34" ht="24" customHeight="1">
      <c r="A84" s="13">
        <f t="shared" si="8"/>
        <v>80</v>
      </c>
      <c r="B84" s="6" t="s">
        <v>3</v>
      </c>
      <c r="C84" s="64" t="s">
        <v>73</v>
      </c>
      <c r="D84" s="6" t="s">
        <v>4269</v>
      </c>
      <c r="E84" s="6" t="s">
        <v>4270</v>
      </c>
      <c r="F84" s="6" t="s">
        <v>313</v>
      </c>
      <c r="G84" s="6" t="s">
        <v>5</v>
      </c>
      <c r="H84" s="6" t="s">
        <v>4271</v>
      </c>
      <c r="I84" s="6" t="s">
        <v>7</v>
      </c>
      <c r="J84" s="6" t="s">
        <v>4272</v>
      </c>
      <c r="K84" s="6" t="s">
        <v>4273</v>
      </c>
      <c r="L84" s="6" t="s">
        <v>4274</v>
      </c>
      <c r="M84" s="6" t="s">
        <v>4275</v>
      </c>
      <c r="N84" s="6" t="s">
        <v>4276</v>
      </c>
      <c r="O84" s="7" t="s">
        <v>4277</v>
      </c>
      <c r="P84" s="6" t="s">
        <v>4278</v>
      </c>
      <c r="Q84" s="6">
        <v>94112555455</v>
      </c>
      <c r="R84" s="6">
        <v>94112556611</v>
      </c>
      <c r="S84" s="6" t="s">
        <v>4279</v>
      </c>
      <c r="T84" s="6" t="s">
        <v>4280</v>
      </c>
      <c r="U84" s="6" t="s">
        <v>4281</v>
      </c>
      <c r="V84" s="6" t="s">
        <v>66</v>
      </c>
      <c r="W84" s="6" t="s">
        <v>19</v>
      </c>
      <c r="X84" s="6" t="s">
        <v>4282</v>
      </c>
      <c r="Y84" s="6" t="s">
        <v>4283</v>
      </c>
      <c r="Z84" s="6">
        <v>94772376855</v>
      </c>
      <c r="AA84" s="6">
        <v>94112556611</v>
      </c>
      <c r="AB84" s="6" t="s">
        <v>4284</v>
      </c>
      <c r="AC84" s="6" t="s">
        <v>4285</v>
      </c>
      <c r="AD84" s="6" t="s">
        <v>4286</v>
      </c>
      <c r="AE84" s="6" t="s">
        <v>4287</v>
      </c>
      <c r="AF84" s="6" t="s">
        <v>26</v>
      </c>
      <c r="AG84" s="6" t="s">
        <v>27</v>
      </c>
    </row>
    <row r="85" spans="1:34" s="4" customFormat="1" ht="24" customHeight="1">
      <c r="A85" s="13">
        <f t="shared" si="8"/>
        <v>81</v>
      </c>
      <c r="B85" s="6" t="s">
        <v>3</v>
      </c>
      <c r="C85" s="64" t="s">
        <v>73</v>
      </c>
      <c r="D85" s="6" t="s">
        <v>5859</v>
      </c>
      <c r="E85" s="6" t="s">
        <v>5860</v>
      </c>
      <c r="F85" s="6" t="s">
        <v>139</v>
      </c>
      <c r="G85" s="6" t="s">
        <v>244</v>
      </c>
      <c r="H85" s="6" t="s">
        <v>5861</v>
      </c>
      <c r="I85" s="6" t="s">
        <v>715</v>
      </c>
      <c r="J85" s="6" t="s">
        <v>5862</v>
      </c>
      <c r="K85" s="6" t="s">
        <v>5863</v>
      </c>
      <c r="L85" s="6" t="s">
        <v>5864</v>
      </c>
      <c r="M85" s="6" t="s">
        <v>5865</v>
      </c>
      <c r="N85" s="6" t="s">
        <v>5866</v>
      </c>
      <c r="O85" s="7" t="s">
        <v>5867</v>
      </c>
      <c r="P85" s="6" t="s">
        <v>5868</v>
      </c>
      <c r="Q85" s="6">
        <v>918025440134</v>
      </c>
      <c r="R85" s="6">
        <v>918041616447</v>
      </c>
      <c r="S85" s="6" t="s">
        <v>5869</v>
      </c>
      <c r="T85" s="6" t="s">
        <v>5865</v>
      </c>
      <c r="U85" s="6" t="s">
        <v>5870</v>
      </c>
      <c r="V85" s="6" t="s">
        <v>18</v>
      </c>
      <c r="W85" s="6" t="s">
        <v>19</v>
      </c>
      <c r="X85" s="6" t="s">
        <v>5871</v>
      </c>
      <c r="Y85" s="6" t="s">
        <v>5872</v>
      </c>
      <c r="Z85" s="6" t="s">
        <v>5873</v>
      </c>
      <c r="AA85" s="6" t="s">
        <v>5874</v>
      </c>
      <c r="AB85" s="6" t="s">
        <v>5875</v>
      </c>
      <c r="AC85" s="6" t="s">
        <v>5876</v>
      </c>
      <c r="AD85" s="38"/>
      <c r="AE85" s="38" t="s">
        <v>5877</v>
      </c>
      <c r="AF85" s="38" t="s">
        <v>5875</v>
      </c>
      <c r="AG85" s="38" t="s">
        <v>26</v>
      </c>
    </row>
    <row r="86" spans="1:34" s="4" customFormat="1" ht="24" customHeight="1">
      <c r="A86" s="13">
        <f t="shared" si="8"/>
        <v>82</v>
      </c>
      <c r="B86" s="6" t="s">
        <v>3</v>
      </c>
      <c r="C86" s="64" t="s">
        <v>73</v>
      </c>
      <c r="D86" s="6" t="s">
        <v>599</v>
      </c>
      <c r="E86" s="6" t="s">
        <v>599</v>
      </c>
      <c r="F86" s="6" t="s">
        <v>139</v>
      </c>
      <c r="G86" s="6" t="s">
        <v>117</v>
      </c>
      <c r="H86" s="6" t="s">
        <v>600</v>
      </c>
      <c r="I86" s="6" t="s">
        <v>7</v>
      </c>
      <c r="J86" s="6" t="s">
        <v>601</v>
      </c>
      <c r="K86" s="6" t="s">
        <v>602</v>
      </c>
      <c r="L86" s="6" t="s">
        <v>603</v>
      </c>
      <c r="M86" s="6" t="s">
        <v>604</v>
      </c>
      <c r="N86" s="6" t="s">
        <v>605</v>
      </c>
      <c r="O86" s="7" t="s">
        <v>606</v>
      </c>
      <c r="P86" s="6" t="s">
        <v>607</v>
      </c>
      <c r="Q86" s="6">
        <v>916742475656</v>
      </c>
      <c r="R86" s="6">
        <v>916742475656</v>
      </c>
      <c r="S86" s="6" t="s">
        <v>608</v>
      </c>
      <c r="T86" s="6" t="s">
        <v>609</v>
      </c>
      <c r="U86" s="6" t="s">
        <v>610</v>
      </c>
      <c r="V86" s="6" t="s">
        <v>18</v>
      </c>
      <c r="W86" s="6" t="s">
        <v>19</v>
      </c>
      <c r="X86" s="6" t="s">
        <v>611</v>
      </c>
      <c r="Y86" s="6" t="s">
        <v>607</v>
      </c>
      <c r="Z86" s="6">
        <v>91437110892</v>
      </c>
      <c r="AA86" s="6">
        <v>916742475656</v>
      </c>
      <c r="AB86" s="6" t="s">
        <v>612</v>
      </c>
      <c r="AC86" s="6" t="s">
        <v>613</v>
      </c>
      <c r="AD86" s="6" t="s">
        <v>614</v>
      </c>
      <c r="AE86" s="6" t="s">
        <v>615</v>
      </c>
      <c r="AF86" s="6" t="s">
        <v>26</v>
      </c>
      <c r="AG86" s="6" t="s">
        <v>27</v>
      </c>
    </row>
    <row r="87" spans="1:34" ht="24" customHeight="1">
      <c r="A87" s="13">
        <f t="shared" si="8"/>
        <v>83</v>
      </c>
      <c r="B87" s="6" t="s">
        <v>3</v>
      </c>
      <c r="C87" s="64" t="s">
        <v>73</v>
      </c>
      <c r="D87" s="6" t="s">
        <v>599</v>
      </c>
      <c r="E87" s="6" t="s">
        <v>240</v>
      </c>
      <c r="F87" s="6" t="s">
        <v>139</v>
      </c>
      <c r="G87" s="6" t="s">
        <v>117</v>
      </c>
      <c r="H87" s="6" t="s">
        <v>1062</v>
      </c>
      <c r="I87" s="6" t="s">
        <v>7</v>
      </c>
      <c r="J87" s="6" t="s">
        <v>1063</v>
      </c>
      <c r="K87" s="6" t="s">
        <v>1064</v>
      </c>
      <c r="L87" s="6" t="s">
        <v>1065</v>
      </c>
      <c r="M87" s="6" t="s">
        <v>1066</v>
      </c>
      <c r="N87" s="6" t="s">
        <v>1067</v>
      </c>
      <c r="O87" s="7" t="s">
        <v>606</v>
      </c>
      <c r="P87" s="6" t="s">
        <v>607</v>
      </c>
      <c r="Q87" s="6">
        <v>916742475656</v>
      </c>
      <c r="R87" s="6">
        <v>916742475656</v>
      </c>
      <c r="S87" s="6" t="s">
        <v>1068</v>
      </c>
      <c r="T87" s="6" t="s">
        <v>1069</v>
      </c>
      <c r="U87" s="6" t="s">
        <v>610</v>
      </c>
      <c r="V87" s="6" t="s">
        <v>18</v>
      </c>
      <c r="W87" s="6" t="s">
        <v>19</v>
      </c>
      <c r="X87" s="6" t="s">
        <v>1070</v>
      </c>
      <c r="Y87" s="6" t="s">
        <v>607</v>
      </c>
      <c r="Z87" s="6">
        <v>91437110892</v>
      </c>
      <c r="AA87" s="6">
        <v>916742475656</v>
      </c>
      <c r="AB87" s="6" t="s">
        <v>1071</v>
      </c>
      <c r="AC87" s="6" t="s">
        <v>1072</v>
      </c>
      <c r="AD87" s="6" t="s">
        <v>1073</v>
      </c>
      <c r="AE87" s="6" t="s">
        <v>1074</v>
      </c>
      <c r="AF87" s="6" t="s">
        <v>26</v>
      </c>
      <c r="AG87" s="6" t="s">
        <v>27</v>
      </c>
    </row>
    <row r="88" spans="1:34" ht="24" customHeight="1">
      <c r="A88" s="13">
        <f t="shared" si="8"/>
        <v>84</v>
      </c>
      <c r="B88" s="6" t="s">
        <v>3</v>
      </c>
      <c r="C88" s="64" t="s">
        <v>73</v>
      </c>
      <c r="D88" s="6" t="s">
        <v>3414</v>
      </c>
      <c r="E88" s="6" t="s">
        <v>3415</v>
      </c>
      <c r="F88" s="6" t="s">
        <v>139</v>
      </c>
      <c r="G88" s="6" t="s">
        <v>5</v>
      </c>
      <c r="H88" s="6" t="s">
        <v>3416</v>
      </c>
      <c r="I88" s="6" t="s">
        <v>7</v>
      </c>
      <c r="J88" s="6" t="s">
        <v>33</v>
      </c>
      <c r="K88" s="6" t="s">
        <v>3417</v>
      </c>
      <c r="L88" s="6" t="s">
        <v>3418</v>
      </c>
      <c r="M88" s="6" t="s">
        <v>3419</v>
      </c>
      <c r="N88" s="6" t="s">
        <v>3420</v>
      </c>
      <c r="O88" s="7" t="s">
        <v>3421</v>
      </c>
      <c r="P88" s="6" t="s">
        <v>3422</v>
      </c>
      <c r="Q88" s="6">
        <v>917252234754</v>
      </c>
      <c r="R88" s="6">
        <v>917252234754</v>
      </c>
      <c r="S88" s="6" t="s">
        <v>3423</v>
      </c>
      <c r="T88" s="6" t="s">
        <v>3424</v>
      </c>
      <c r="U88" s="6" t="s">
        <v>3425</v>
      </c>
      <c r="V88" s="6" t="s">
        <v>18</v>
      </c>
      <c r="W88" s="6" t="s">
        <v>19</v>
      </c>
      <c r="X88" s="6" t="s">
        <v>3420</v>
      </c>
      <c r="Y88" s="6" t="s">
        <v>3426</v>
      </c>
      <c r="Z88" s="6">
        <v>919325044140</v>
      </c>
      <c r="AA88" s="6">
        <v>917252234754</v>
      </c>
      <c r="AB88" s="6" t="s">
        <v>3427</v>
      </c>
      <c r="AC88" s="6" t="s">
        <v>3428</v>
      </c>
      <c r="AD88" s="6" t="s">
        <v>3429</v>
      </c>
      <c r="AE88" s="6" t="s">
        <v>3430</v>
      </c>
      <c r="AF88" s="6" t="s">
        <v>26</v>
      </c>
      <c r="AG88" s="6" t="s">
        <v>27</v>
      </c>
    </row>
    <row r="89" spans="1:34" ht="24" customHeight="1">
      <c r="A89" s="13">
        <f t="shared" si="8"/>
        <v>85</v>
      </c>
      <c r="B89" s="6" t="s">
        <v>3</v>
      </c>
      <c r="C89" s="64" t="s">
        <v>73</v>
      </c>
      <c r="D89" s="6" t="s">
        <v>1184</v>
      </c>
      <c r="E89" s="6" t="s">
        <v>1185</v>
      </c>
      <c r="F89" s="6" t="s">
        <v>139</v>
      </c>
      <c r="G89" s="6" t="s">
        <v>5</v>
      </c>
      <c r="H89" s="6" t="s">
        <v>1186</v>
      </c>
      <c r="I89" s="6" t="s">
        <v>7</v>
      </c>
      <c r="J89" s="6" t="s">
        <v>448</v>
      </c>
      <c r="K89" s="6" t="s">
        <v>1187</v>
      </c>
      <c r="L89" s="6" t="s">
        <v>1188</v>
      </c>
      <c r="M89" s="6" t="s">
        <v>1189</v>
      </c>
      <c r="N89" s="6" t="s">
        <v>1190</v>
      </c>
      <c r="O89" s="7" t="s">
        <v>1191</v>
      </c>
      <c r="P89" s="6" t="s">
        <v>1192</v>
      </c>
      <c r="Q89" s="6" t="s">
        <v>1193</v>
      </c>
      <c r="R89" s="6" t="s">
        <v>1194</v>
      </c>
      <c r="S89" s="6" t="s">
        <v>1195</v>
      </c>
      <c r="T89" s="6" t="s">
        <v>1196</v>
      </c>
      <c r="U89" s="6" t="s">
        <v>1197</v>
      </c>
      <c r="V89" s="6" t="s">
        <v>18</v>
      </c>
      <c r="W89" s="6" t="s">
        <v>19</v>
      </c>
      <c r="X89" s="6" t="s">
        <v>1198</v>
      </c>
      <c r="Y89" s="6" t="s">
        <v>1199</v>
      </c>
      <c r="Z89" s="6" t="s">
        <v>1193</v>
      </c>
      <c r="AA89" s="6" t="s">
        <v>1194</v>
      </c>
      <c r="AB89" s="6" t="s">
        <v>1200</v>
      </c>
      <c r="AC89" s="6" t="s">
        <v>1201</v>
      </c>
      <c r="AD89" s="6" t="s">
        <v>1202</v>
      </c>
      <c r="AE89" s="6" t="s">
        <v>1203</v>
      </c>
      <c r="AF89" s="6" t="s">
        <v>26</v>
      </c>
      <c r="AG89" s="6" t="s">
        <v>27</v>
      </c>
    </row>
    <row r="90" spans="1:34" ht="24" customHeight="1">
      <c r="A90" s="13">
        <f t="shared" si="8"/>
        <v>86</v>
      </c>
      <c r="B90" s="6" t="s">
        <v>3</v>
      </c>
      <c r="C90" s="66" t="s">
        <v>73</v>
      </c>
      <c r="D90" s="34" t="s">
        <v>1943</v>
      </c>
      <c r="E90" s="34" t="s">
        <v>1944</v>
      </c>
      <c r="F90" s="34" t="s">
        <v>31</v>
      </c>
      <c r="G90" s="34" t="s">
        <v>117</v>
      </c>
      <c r="H90" s="34" t="s">
        <v>1945</v>
      </c>
      <c r="I90" s="34" t="s">
        <v>246</v>
      </c>
      <c r="J90" s="34" t="s">
        <v>448</v>
      </c>
      <c r="K90" s="34" t="s">
        <v>1946</v>
      </c>
      <c r="L90" s="34" t="s">
        <v>1947</v>
      </c>
      <c r="M90" s="34" t="s">
        <v>1948</v>
      </c>
      <c r="N90" s="34" t="s">
        <v>1949</v>
      </c>
      <c r="O90" s="35" t="s">
        <v>1950</v>
      </c>
      <c r="P90" s="34" t="s">
        <v>1951</v>
      </c>
      <c r="Q90" s="34" t="s">
        <v>1952</v>
      </c>
      <c r="R90" s="34" t="s">
        <v>1953</v>
      </c>
      <c r="S90" s="34" t="s">
        <v>1954</v>
      </c>
      <c r="T90" s="34" t="s">
        <v>1955</v>
      </c>
      <c r="U90" s="34" t="s">
        <v>1956</v>
      </c>
      <c r="V90" s="34" t="s">
        <v>18</v>
      </c>
      <c r="W90" s="34" t="s">
        <v>19</v>
      </c>
      <c r="X90" s="34" t="s">
        <v>1957</v>
      </c>
      <c r="Y90" s="34" t="s">
        <v>1958</v>
      </c>
      <c r="Z90" s="34" t="s">
        <v>1959</v>
      </c>
      <c r="AA90" s="34" t="s">
        <v>1953</v>
      </c>
      <c r="AB90" s="34" t="s">
        <v>1960</v>
      </c>
      <c r="AC90" s="34" t="s">
        <v>1961</v>
      </c>
      <c r="AD90" s="34" t="s">
        <v>1962</v>
      </c>
      <c r="AE90" s="34" t="s">
        <v>1963</v>
      </c>
      <c r="AF90" s="34" t="s">
        <v>135</v>
      </c>
      <c r="AG90" s="34" t="s">
        <v>27</v>
      </c>
    </row>
    <row r="91" spans="1:34" ht="24" customHeight="1">
      <c r="A91" s="13">
        <f t="shared" si="8"/>
        <v>87</v>
      </c>
      <c r="B91" s="6" t="s">
        <v>3</v>
      </c>
      <c r="C91" s="64" t="s">
        <v>73</v>
      </c>
      <c r="D91" s="6" t="s">
        <v>1667</v>
      </c>
      <c r="E91" s="6" t="s">
        <v>1668</v>
      </c>
      <c r="F91" s="6" t="s">
        <v>139</v>
      </c>
      <c r="G91" s="6" t="s">
        <v>335</v>
      </c>
      <c r="H91" s="6" t="s">
        <v>1669</v>
      </c>
      <c r="I91" s="6" t="s">
        <v>7</v>
      </c>
      <c r="J91" s="6" t="s">
        <v>33</v>
      </c>
      <c r="K91" s="6" t="s">
        <v>1670</v>
      </c>
      <c r="L91" s="6" t="s">
        <v>1671</v>
      </c>
      <c r="M91" s="6" t="s">
        <v>1672</v>
      </c>
      <c r="N91" s="6" t="s">
        <v>1673</v>
      </c>
      <c r="O91" s="7" t="s">
        <v>1674</v>
      </c>
      <c r="P91" s="6" t="s">
        <v>1675</v>
      </c>
      <c r="Q91" s="6">
        <f>91-11-46082371/73/74</f>
        <v>-8450.6129211403186</v>
      </c>
      <c r="R91" s="6">
        <f>91-11-46082372</f>
        <v>-46082292</v>
      </c>
      <c r="S91" s="6" t="s">
        <v>1676</v>
      </c>
      <c r="T91" s="6" t="s">
        <v>1677</v>
      </c>
      <c r="U91" s="6" t="s">
        <v>1678</v>
      </c>
      <c r="V91" s="6" t="s">
        <v>18</v>
      </c>
      <c r="W91" s="6" t="s">
        <v>19</v>
      </c>
      <c r="X91" s="6" t="s">
        <v>1673</v>
      </c>
      <c r="Y91" s="6" t="s">
        <v>1679</v>
      </c>
      <c r="Z91" s="6">
        <v>918447459549</v>
      </c>
      <c r="AA91" s="6">
        <f>91-11-46082372</f>
        <v>-46082292</v>
      </c>
      <c r="AB91" s="6" t="s">
        <v>1680</v>
      </c>
      <c r="AC91" s="6" t="s">
        <v>1681</v>
      </c>
      <c r="AD91" s="6" t="s">
        <v>1682</v>
      </c>
      <c r="AE91" s="6" t="s">
        <v>1683</v>
      </c>
      <c r="AF91" s="6" t="s">
        <v>135</v>
      </c>
      <c r="AG91" s="6" t="s">
        <v>27</v>
      </c>
    </row>
    <row r="92" spans="1:34" ht="24" customHeight="1" thickBot="1">
      <c r="A92" s="13">
        <f t="shared" si="8"/>
        <v>88</v>
      </c>
      <c r="B92" s="6" t="s">
        <v>3</v>
      </c>
      <c r="C92" s="64" t="s">
        <v>73</v>
      </c>
      <c r="D92" s="6" t="s">
        <v>115</v>
      </c>
      <c r="E92" s="6" t="s">
        <v>116</v>
      </c>
      <c r="F92" s="6" t="s">
        <v>4</v>
      </c>
      <c r="G92" s="6" t="s">
        <v>117</v>
      </c>
      <c r="H92" s="6" t="s">
        <v>118</v>
      </c>
      <c r="I92" s="6" t="s">
        <v>7</v>
      </c>
      <c r="J92" s="6" t="s">
        <v>8</v>
      </c>
      <c r="K92" s="6" t="s">
        <v>119</v>
      </c>
      <c r="L92" s="6" t="s">
        <v>120</v>
      </c>
      <c r="M92" s="6" t="s">
        <v>121</v>
      </c>
      <c r="N92" s="6" t="s">
        <v>122</v>
      </c>
      <c r="O92" s="6" t="s">
        <v>123</v>
      </c>
      <c r="P92" s="6" t="s">
        <v>124</v>
      </c>
      <c r="Q92" s="6" t="s">
        <v>125</v>
      </c>
      <c r="R92" s="6" t="s">
        <v>123</v>
      </c>
      <c r="S92" s="6" t="s">
        <v>126</v>
      </c>
      <c r="T92" s="6" t="s">
        <v>127</v>
      </c>
      <c r="U92" s="6" t="s">
        <v>128</v>
      </c>
      <c r="V92" s="6" t="s">
        <v>18</v>
      </c>
      <c r="W92" s="6" t="s">
        <v>19</v>
      </c>
      <c r="X92" s="6" t="s">
        <v>129</v>
      </c>
      <c r="Y92" s="6" t="s">
        <v>130</v>
      </c>
      <c r="Z92" s="6" t="s">
        <v>125</v>
      </c>
      <c r="AA92" s="6" t="s">
        <v>123</v>
      </c>
      <c r="AB92" s="6" t="s">
        <v>131</v>
      </c>
      <c r="AC92" s="6" t="s">
        <v>132</v>
      </c>
      <c r="AD92" s="6" t="s">
        <v>133</v>
      </c>
      <c r="AE92" s="6" t="s">
        <v>134</v>
      </c>
      <c r="AF92" s="6" t="s">
        <v>135</v>
      </c>
      <c r="AG92" s="6" t="s">
        <v>27</v>
      </c>
    </row>
    <row r="93" spans="1:34" ht="24" customHeight="1" thickBot="1">
      <c r="A93" s="13">
        <f t="shared" si="8"/>
        <v>89</v>
      </c>
      <c r="B93" s="38" t="s">
        <v>3</v>
      </c>
      <c r="C93" s="64" t="s">
        <v>1146</v>
      </c>
      <c r="D93" s="38" t="s">
        <v>6800</v>
      </c>
      <c r="E93" s="38" t="s">
        <v>6801</v>
      </c>
      <c r="F93" s="38" t="s">
        <v>95</v>
      </c>
      <c r="G93" s="38" t="s">
        <v>5</v>
      </c>
      <c r="H93" s="38" t="s">
        <v>6802</v>
      </c>
      <c r="I93" s="38" t="s">
        <v>7</v>
      </c>
      <c r="J93" s="38" t="s">
        <v>33</v>
      </c>
      <c r="K93" s="38" t="s">
        <v>6803</v>
      </c>
      <c r="L93" s="38" t="s">
        <v>6804</v>
      </c>
      <c r="M93" s="38" t="s">
        <v>6805</v>
      </c>
      <c r="N93" s="38" t="s">
        <v>6806</v>
      </c>
      <c r="O93" s="100" t="s">
        <v>6807</v>
      </c>
      <c r="P93" s="38" t="s">
        <v>6808</v>
      </c>
      <c r="Q93" s="38" t="s">
        <v>6809</v>
      </c>
      <c r="R93" s="38" t="s">
        <v>421</v>
      </c>
      <c r="S93" s="38" t="s">
        <v>6810</v>
      </c>
      <c r="T93" s="38" t="s">
        <v>6811</v>
      </c>
      <c r="U93" s="38" t="s">
        <v>6812</v>
      </c>
      <c r="V93" s="38" t="s">
        <v>18</v>
      </c>
      <c r="W93" s="38" t="s">
        <v>801</v>
      </c>
      <c r="X93" s="38" t="s">
        <v>6813</v>
      </c>
      <c r="Y93" s="38" t="s">
        <v>6808</v>
      </c>
      <c r="Z93" s="38" t="s">
        <v>6809</v>
      </c>
      <c r="AA93" s="38" t="s">
        <v>6809</v>
      </c>
      <c r="AB93" s="38" t="s">
        <v>6814</v>
      </c>
      <c r="AC93" s="38" t="s">
        <v>6815</v>
      </c>
      <c r="AD93" s="38" t="s">
        <v>6816</v>
      </c>
      <c r="AE93" s="38" t="s">
        <v>6817</v>
      </c>
      <c r="AF93" s="38" t="s">
        <v>26</v>
      </c>
      <c r="AG93" s="38" t="s">
        <v>27</v>
      </c>
      <c r="AH93" s="92"/>
    </row>
    <row r="94" spans="1:34" ht="24" customHeight="1">
      <c r="A94" s="13">
        <f t="shared" si="8"/>
        <v>90</v>
      </c>
      <c r="B94" s="6" t="s">
        <v>3</v>
      </c>
      <c r="C94" s="64" t="s">
        <v>1146</v>
      </c>
      <c r="D94" s="6" t="s">
        <v>5226</v>
      </c>
      <c r="E94" s="6" t="s">
        <v>5227</v>
      </c>
      <c r="F94" s="6" t="s">
        <v>139</v>
      </c>
      <c r="G94" s="6" t="s">
        <v>117</v>
      </c>
      <c r="H94" s="6" t="s">
        <v>5228</v>
      </c>
      <c r="I94" s="6" t="s">
        <v>246</v>
      </c>
      <c r="J94" s="6" t="s">
        <v>5229</v>
      </c>
      <c r="K94" s="6" t="s">
        <v>5230</v>
      </c>
      <c r="L94" s="6" t="s">
        <v>5231</v>
      </c>
      <c r="M94" s="6" t="s">
        <v>5232</v>
      </c>
      <c r="N94" s="6" t="s">
        <v>5233</v>
      </c>
      <c r="O94" s="6" t="s">
        <v>2603</v>
      </c>
      <c r="P94" s="6" t="s">
        <v>2610</v>
      </c>
      <c r="Q94" s="6">
        <v>9949342615</v>
      </c>
      <c r="R94" s="6" t="s">
        <v>5234</v>
      </c>
      <c r="S94" s="6" t="s">
        <v>5235</v>
      </c>
      <c r="T94" s="6" t="s">
        <v>5236</v>
      </c>
      <c r="U94" s="6" t="s">
        <v>5237</v>
      </c>
      <c r="V94" s="6" t="s">
        <v>66</v>
      </c>
      <c r="W94" s="6" t="s">
        <v>193</v>
      </c>
      <c r="X94" s="6" t="s">
        <v>5238</v>
      </c>
      <c r="Y94" s="6" t="s">
        <v>2610</v>
      </c>
      <c r="Z94" s="6">
        <v>9949342615</v>
      </c>
      <c r="AA94" s="6" t="s">
        <v>5234</v>
      </c>
      <c r="AB94" s="6" t="s">
        <v>5239</v>
      </c>
      <c r="AC94" s="6" t="s">
        <v>5240</v>
      </c>
      <c r="AD94" s="6" t="s">
        <v>5241</v>
      </c>
      <c r="AE94" s="6" t="s">
        <v>5242</v>
      </c>
      <c r="AF94" s="6" t="s">
        <v>135</v>
      </c>
      <c r="AG94" s="6" t="s">
        <v>27</v>
      </c>
    </row>
    <row r="95" spans="1:34" ht="24" customHeight="1">
      <c r="A95" s="13">
        <f t="shared" si="8"/>
        <v>91</v>
      </c>
      <c r="B95" s="6" t="s">
        <v>3</v>
      </c>
      <c r="C95" s="64" t="s">
        <v>28</v>
      </c>
      <c r="D95" s="6" t="s">
        <v>993</v>
      </c>
      <c r="E95" s="6" t="s">
        <v>994</v>
      </c>
      <c r="F95" s="6" t="s">
        <v>527</v>
      </c>
      <c r="G95" s="6" t="s">
        <v>5</v>
      </c>
      <c r="H95" s="6" t="s">
        <v>995</v>
      </c>
      <c r="I95" s="6" t="s">
        <v>7</v>
      </c>
      <c r="J95" s="6" t="s">
        <v>33</v>
      </c>
      <c r="K95" s="6" t="s">
        <v>996</v>
      </c>
      <c r="L95" s="6" t="s">
        <v>997</v>
      </c>
      <c r="M95" s="6" t="s">
        <v>998</v>
      </c>
      <c r="N95" s="6" t="s">
        <v>421</v>
      </c>
      <c r="O95" s="6" t="s">
        <v>999</v>
      </c>
      <c r="P95" s="6" t="s">
        <v>1000</v>
      </c>
      <c r="Q95" s="6" t="s">
        <v>1001</v>
      </c>
      <c r="R95" s="6" t="s">
        <v>1001</v>
      </c>
      <c r="S95" s="6" t="s">
        <v>421</v>
      </c>
      <c r="T95" s="6" t="s">
        <v>421</v>
      </c>
      <c r="U95" s="6" t="s">
        <v>1002</v>
      </c>
      <c r="V95" s="6" t="s">
        <v>18</v>
      </c>
      <c r="W95" s="6" t="s">
        <v>19</v>
      </c>
      <c r="X95" s="6" t="s">
        <v>1003</v>
      </c>
      <c r="Y95" s="6" t="s">
        <v>1004</v>
      </c>
      <c r="Z95" s="6">
        <v>93798201656</v>
      </c>
      <c r="AA95" s="6">
        <v>93798201656</v>
      </c>
      <c r="AB95" s="6" t="s">
        <v>1005</v>
      </c>
      <c r="AC95" s="6" t="s">
        <v>1006</v>
      </c>
      <c r="AD95" s="6" t="s">
        <v>1007</v>
      </c>
      <c r="AE95" s="6" t="s">
        <v>1008</v>
      </c>
      <c r="AF95" s="6" t="s">
        <v>135</v>
      </c>
      <c r="AG95" s="6" t="s">
        <v>27</v>
      </c>
    </row>
    <row r="96" spans="1:34" ht="24" customHeight="1">
      <c r="A96" s="13">
        <f t="shared" si="8"/>
        <v>92</v>
      </c>
      <c r="B96" s="6" t="s">
        <v>3</v>
      </c>
      <c r="C96" s="64" t="s">
        <v>28</v>
      </c>
      <c r="D96" s="6" t="s">
        <v>3158</v>
      </c>
      <c r="E96" s="6" t="s">
        <v>3159</v>
      </c>
      <c r="F96" s="6" t="s">
        <v>4</v>
      </c>
      <c r="G96" s="6" t="s">
        <v>5</v>
      </c>
      <c r="H96" s="6" t="s">
        <v>3160</v>
      </c>
      <c r="I96" s="6" t="s">
        <v>7</v>
      </c>
      <c r="J96" s="6" t="s">
        <v>3161</v>
      </c>
      <c r="K96" s="6" t="s">
        <v>3162</v>
      </c>
      <c r="L96" s="6" t="s">
        <v>3163</v>
      </c>
      <c r="M96" s="6" t="s">
        <v>3164</v>
      </c>
      <c r="N96" s="6" t="s">
        <v>3165</v>
      </c>
      <c r="O96" s="7" t="s">
        <v>3166</v>
      </c>
      <c r="P96" s="6" t="s">
        <v>3167</v>
      </c>
      <c r="Q96" s="6">
        <f>880-2-8181391</f>
        <v>-8180513</v>
      </c>
      <c r="R96" s="6" t="s">
        <v>240</v>
      </c>
      <c r="S96" s="6" t="s">
        <v>3168</v>
      </c>
      <c r="T96" s="6" t="s">
        <v>3169</v>
      </c>
      <c r="U96" s="6" t="s">
        <v>3170</v>
      </c>
      <c r="V96" s="6" t="s">
        <v>18</v>
      </c>
      <c r="W96" s="6" t="s">
        <v>19</v>
      </c>
      <c r="X96" s="6" t="s">
        <v>3165</v>
      </c>
      <c r="Y96" s="6" t="s">
        <v>3171</v>
      </c>
      <c r="Z96" s="6">
        <f>880-2-8181391</f>
        <v>-8180513</v>
      </c>
      <c r="AA96" s="6" t="s">
        <v>240</v>
      </c>
      <c r="AB96" s="6" t="s">
        <v>3172</v>
      </c>
      <c r="AC96" s="6" t="s">
        <v>3173</v>
      </c>
      <c r="AD96" s="6" t="s">
        <v>3174</v>
      </c>
      <c r="AE96" s="6" t="s">
        <v>3175</v>
      </c>
      <c r="AF96" s="6" t="s">
        <v>26</v>
      </c>
      <c r="AG96" s="6" t="s">
        <v>27</v>
      </c>
    </row>
    <row r="97" spans="1:33" s="4" customFormat="1" ht="24" customHeight="1">
      <c r="A97" s="13">
        <f t="shared" si="8"/>
        <v>93</v>
      </c>
      <c r="B97" s="6" t="s">
        <v>3</v>
      </c>
      <c r="C97" s="64" t="s">
        <v>28</v>
      </c>
      <c r="D97" s="6" t="s">
        <v>544</v>
      </c>
      <c r="E97" s="6" t="s">
        <v>544</v>
      </c>
      <c r="F97" s="6" t="s">
        <v>4</v>
      </c>
      <c r="G97" s="6" t="s">
        <v>5</v>
      </c>
      <c r="H97" s="6" t="s">
        <v>545</v>
      </c>
      <c r="I97" s="6" t="s">
        <v>7</v>
      </c>
      <c r="J97" s="6" t="s">
        <v>205</v>
      </c>
      <c r="K97" s="6" t="s">
        <v>546</v>
      </c>
      <c r="L97" s="6" t="s">
        <v>547</v>
      </c>
      <c r="M97" s="6" t="s">
        <v>548</v>
      </c>
      <c r="N97" s="6" t="s">
        <v>549</v>
      </c>
      <c r="O97" s="7" t="s">
        <v>550</v>
      </c>
      <c r="P97" s="6" t="s">
        <v>551</v>
      </c>
      <c r="Q97" s="6">
        <v>8801713180002</v>
      </c>
      <c r="R97" s="6" t="s">
        <v>552</v>
      </c>
      <c r="S97" s="6" t="s">
        <v>553</v>
      </c>
      <c r="T97" s="6" t="s">
        <v>554</v>
      </c>
      <c r="U97" s="6" t="s">
        <v>555</v>
      </c>
      <c r="V97" s="6" t="s">
        <v>18</v>
      </c>
      <c r="W97" s="6" t="s">
        <v>19</v>
      </c>
      <c r="X97" s="6" t="s">
        <v>556</v>
      </c>
      <c r="Y97" s="6" t="s">
        <v>551</v>
      </c>
      <c r="Z97" s="6">
        <v>8801713180002</v>
      </c>
      <c r="AA97" s="6" t="s">
        <v>552</v>
      </c>
      <c r="AB97" s="6" t="s">
        <v>557</v>
      </c>
      <c r="AC97" s="6" t="s">
        <v>558</v>
      </c>
      <c r="AD97" s="6" t="s">
        <v>559</v>
      </c>
      <c r="AE97" s="6" t="s">
        <v>560</v>
      </c>
      <c r="AF97" s="6" t="s">
        <v>26</v>
      </c>
      <c r="AG97" s="6" t="s">
        <v>27</v>
      </c>
    </row>
    <row r="98" spans="1:33" ht="24" customHeight="1">
      <c r="A98" s="13">
        <f t="shared" si="8"/>
        <v>94</v>
      </c>
      <c r="B98" s="6" t="s">
        <v>3</v>
      </c>
      <c r="C98" s="64" t="s">
        <v>28</v>
      </c>
      <c r="D98" s="6" t="s">
        <v>1282</v>
      </c>
      <c r="E98" s="6" t="s">
        <v>1283</v>
      </c>
      <c r="F98" s="6" t="s">
        <v>527</v>
      </c>
      <c r="G98" s="6" t="s">
        <v>283</v>
      </c>
      <c r="H98" s="6" t="s">
        <v>1284</v>
      </c>
      <c r="I98" s="6" t="s">
        <v>266</v>
      </c>
      <c r="J98" s="6" t="s">
        <v>1285</v>
      </c>
      <c r="K98" s="6" t="s">
        <v>1286</v>
      </c>
      <c r="L98" s="6" t="s">
        <v>1287</v>
      </c>
      <c r="M98" s="6" t="s">
        <v>1288</v>
      </c>
      <c r="N98" s="6" t="s">
        <v>1289</v>
      </c>
      <c r="O98" s="7" t="s">
        <v>1290</v>
      </c>
      <c r="P98" s="6" t="s">
        <v>1291</v>
      </c>
      <c r="Q98" s="6" t="s">
        <v>1292</v>
      </c>
      <c r="R98" s="6" t="s">
        <v>336</v>
      </c>
      <c r="S98" s="6" t="s">
        <v>1293</v>
      </c>
      <c r="T98" s="6" t="s">
        <v>1294</v>
      </c>
      <c r="U98" s="6" t="s">
        <v>1295</v>
      </c>
      <c r="V98" s="6" t="s">
        <v>18</v>
      </c>
      <c r="W98" s="6" t="s">
        <v>193</v>
      </c>
      <c r="X98" s="6" t="s">
        <v>1296</v>
      </c>
      <c r="Y98" s="6" t="s">
        <v>1291</v>
      </c>
      <c r="Z98" s="6" t="s">
        <v>1297</v>
      </c>
      <c r="AA98" s="6" t="s">
        <v>336</v>
      </c>
      <c r="AB98" s="6" t="s">
        <v>1298</v>
      </c>
      <c r="AC98" s="6" t="s">
        <v>1299</v>
      </c>
      <c r="AD98" s="6" t="s">
        <v>1300</v>
      </c>
      <c r="AE98" s="6" t="s">
        <v>336</v>
      </c>
      <c r="AF98" s="6" t="s">
        <v>26</v>
      </c>
      <c r="AG98" s="6" t="s">
        <v>27</v>
      </c>
    </row>
    <row r="99" spans="1:33" ht="24" customHeight="1">
      <c r="A99" s="13">
        <f t="shared" si="8"/>
        <v>95</v>
      </c>
      <c r="B99" s="6" t="s">
        <v>3</v>
      </c>
      <c r="C99" s="64" t="s">
        <v>28</v>
      </c>
      <c r="D99" s="6" t="s">
        <v>807</v>
      </c>
      <c r="E99" s="6" t="s">
        <v>808</v>
      </c>
      <c r="F99" s="6" t="s">
        <v>809</v>
      </c>
      <c r="G99" s="6" t="s">
        <v>5</v>
      </c>
      <c r="H99" s="6" t="s">
        <v>810</v>
      </c>
      <c r="I99" s="6" t="s">
        <v>7</v>
      </c>
      <c r="J99" s="6" t="s">
        <v>448</v>
      </c>
      <c r="K99" s="6" t="s">
        <v>811</v>
      </c>
      <c r="L99" s="6" t="s">
        <v>812</v>
      </c>
      <c r="M99" s="6" t="s">
        <v>813</v>
      </c>
      <c r="N99" s="6" t="s">
        <v>814</v>
      </c>
      <c r="O99" s="7" t="s">
        <v>815</v>
      </c>
      <c r="P99" s="6" t="s">
        <v>816</v>
      </c>
      <c r="Q99" s="6">
        <f>92-945-822303</f>
        <v>-823156</v>
      </c>
      <c r="R99" s="6">
        <f>92-945-822303</f>
        <v>-823156</v>
      </c>
      <c r="S99" s="6" t="s">
        <v>817</v>
      </c>
      <c r="T99" s="6" t="s">
        <v>818</v>
      </c>
      <c r="U99" s="6" t="s">
        <v>819</v>
      </c>
      <c r="V99" s="6" t="s">
        <v>18</v>
      </c>
      <c r="W99" s="6" t="s">
        <v>19</v>
      </c>
      <c r="X99" s="6" t="s">
        <v>820</v>
      </c>
      <c r="Y99" s="6" t="s">
        <v>816</v>
      </c>
      <c r="Z99" s="6">
        <f>92-345-8594303</f>
        <v>-8594556</v>
      </c>
      <c r="AA99" s="6">
        <f>92-945-822303</f>
        <v>-823156</v>
      </c>
      <c r="AB99" s="6" t="s">
        <v>821</v>
      </c>
      <c r="AC99" s="6" t="s">
        <v>822</v>
      </c>
      <c r="AD99" s="6" t="s">
        <v>823</v>
      </c>
      <c r="AE99" s="6" t="s">
        <v>824</v>
      </c>
      <c r="AF99" s="6" t="s">
        <v>26</v>
      </c>
      <c r="AG99" s="6" t="s">
        <v>27</v>
      </c>
    </row>
    <row r="100" spans="1:33" ht="24" customHeight="1">
      <c r="A100" s="13">
        <f t="shared" si="8"/>
        <v>96</v>
      </c>
      <c r="B100" s="6" t="s">
        <v>3</v>
      </c>
      <c r="C100" s="64" t="s">
        <v>28</v>
      </c>
      <c r="D100" s="6" t="s">
        <v>29</v>
      </c>
      <c r="E100" s="6" t="s">
        <v>30</v>
      </c>
      <c r="F100" s="6" t="s">
        <v>31</v>
      </c>
      <c r="G100" s="6" t="s">
        <v>5</v>
      </c>
      <c r="H100" s="6" t="s">
        <v>32</v>
      </c>
      <c r="I100" s="6" t="s">
        <v>7</v>
      </c>
      <c r="J100" s="6" t="s">
        <v>33</v>
      </c>
      <c r="K100" s="6" t="s">
        <v>34</v>
      </c>
      <c r="L100" s="6" t="s">
        <v>35</v>
      </c>
      <c r="M100" s="6" t="s">
        <v>36</v>
      </c>
      <c r="N100" s="6" t="s">
        <v>37</v>
      </c>
      <c r="O100" s="6" t="s">
        <v>38</v>
      </c>
      <c r="P100" s="6" t="s">
        <v>39</v>
      </c>
      <c r="Q100" s="6">
        <v>919954179520</v>
      </c>
      <c r="R100" s="6">
        <v>9137573245758</v>
      </c>
      <c r="S100" s="6" t="s">
        <v>40</v>
      </c>
      <c r="T100" s="6" t="s">
        <v>41</v>
      </c>
      <c r="U100" s="6" t="s">
        <v>42</v>
      </c>
      <c r="V100" s="6" t="s">
        <v>18</v>
      </c>
      <c r="W100" s="6" t="s">
        <v>19</v>
      </c>
      <c r="X100" s="6" t="s">
        <v>43</v>
      </c>
      <c r="Y100" s="6" t="s">
        <v>44</v>
      </c>
      <c r="Z100" s="6">
        <v>919854056011</v>
      </c>
      <c r="AA100" s="6">
        <v>913753245758</v>
      </c>
      <c r="AB100" s="6" t="s">
        <v>45</v>
      </c>
      <c r="AC100" s="6" t="s">
        <v>46</v>
      </c>
      <c r="AD100" s="6" t="s">
        <v>32</v>
      </c>
      <c r="AE100" s="6" t="s">
        <v>47</v>
      </c>
      <c r="AF100" s="6" t="s">
        <v>26</v>
      </c>
      <c r="AG100" s="6" t="s">
        <v>27</v>
      </c>
    </row>
    <row r="101" spans="1:33" ht="24" customHeight="1">
      <c r="A101" s="13">
        <f t="shared" si="8"/>
        <v>97</v>
      </c>
      <c r="B101" s="6" t="s">
        <v>3</v>
      </c>
      <c r="C101" s="64" t="s">
        <v>28</v>
      </c>
      <c r="D101" s="6" t="s">
        <v>1167</v>
      </c>
      <c r="E101" s="6" t="s">
        <v>1168</v>
      </c>
      <c r="F101" s="6" t="s">
        <v>527</v>
      </c>
      <c r="G101" s="6" t="s">
        <v>5</v>
      </c>
      <c r="H101" s="6" t="s">
        <v>1169</v>
      </c>
      <c r="I101" s="6" t="s">
        <v>7</v>
      </c>
      <c r="J101" s="6" t="s">
        <v>33</v>
      </c>
      <c r="K101" s="6" t="s">
        <v>1170</v>
      </c>
      <c r="L101" s="6" t="s">
        <v>1171</v>
      </c>
      <c r="M101" s="6" t="s">
        <v>1172</v>
      </c>
      <c r="N101" s="6" t="s">
        <v>1173</v>
      </c>
      <c r="O101" s="7" t="s">
        <v>1174</v>
      </c>
      <c r="P101" s="6" t="s">
        <v>1175</v>
      </c>
      <c r="Q101" s="6">
        <v>202201693</v>
      </c>
      <c r="R101" s="6" t="s">
        <v>240</v>
      </c>
      <c r="S101" s="6" t="s">
        <v>1176</v>
      </c>
      <c r="T101" s="6" t="s">
        <v>1177</v>
      </c>
      <c r="U101" s="6" t="s">
        <v>1178</v>
      </c>
      <c r="V101" s="6" t="s">
        <v>18</v>
      </c>
      <c r="W101" s="6" t="s">
        <v>19</v>
      </c>
      <c r="X101" s="6" t="s">
        <v>1179</v>
      </c>
      <c r="Y101" s="6" t="s">
        <v>1180</v>
      </c>
      <c r="Z101" s="6">
        <v>93700220638</v>
      </c>
      <c r="AA101" s="6" t="s">
        <v>240</v>
      </c>
      <c r="AB101" s="6" t="s">
        <v>1181</v>
      </c>
      <c r="AC101" s="6" t="s">
        <v>1182</v>
      </c>
      <c r="AD101" s="6" t="s">
        <v>1183</v>
      </c>
      <c r="AE101" s="6" t="s">
        <v>240</v>
      </c>
      <c r="AF101" s="6" t="s">
        <v>135</v>
      </c>
      <c r="AG101" s="6" t="s">
        <v>27</v>
      </c>
    </row>
    <row r="102" spans="1:33" ht="24" customHeight="1">
      <c r="A102" s="13">
        <f t="shared" si="8"/>
        <v>98</v>
      </c>
      <c r="B102" s="6" t="s">
        <v>3</v>
      </c>
      <c r="C102" s="64" t="s">
        <v>28</v>
      </c>
      <c r="D102" s="6" t="s">
        <v>5608</v>
      </c>
      <c r="E102" s="6" t="s">
        <v>5609</v>
      </c>
      <c r="F102" s="6" t="s">
        <v>313</v>
      </c>
      <c r="G102" s="6" t="s">
        <v>5</v>
      </c>
      <c r="H102" s="6" t="s">
        <v>5610</v>
      </c>
      <c r="I102" s="6" t="s">
        <v>7</v>
      </c>
      <c r="J102" s="6" t="s">
        <v>5611</v>
      </c>
      <c r="K102" s="6" t="s">
        <v>5612</v>
      </c>
      <c r="L102" s="6" t="s">
        <v>5613</v>
      </c>
      <c r="M102" s="6" t="s">
        <v>5614</v>
      </c>
      <c r="N102" s="6" t="s">
        <v>5615</v>
      </c>
      <c r="O102" s="7" t="s">
        <v>5616</v>
      </c>
      <c r="P102" s="6" t="s">
        <v>5617</v>
      </c>
      <c r="Q102" s="6" t="s">
        <v>5618</v>
      </c>
      <c r="R102" s="6" t="s">
        <v>5619</v>
      </c>
      <c r="S102" s="6" t="s">
        <v>5620</v>
      </c>
      <c r="T102" s="6" t="s">
        <v>5621</v>
      </c>
      <c r="U102" s="6" t="s">
        <v>5622</v>
      </c>
      <c r="V102" s="6" t="s">
        <v>66</v>
      </c>
      <c r="W102" s="6" t="s">
        <v>19</v>
      </c>
      <c r="X102" s="6" t="s">
        <v>5623</v>
      </c>
      <c r="Y102" s="6" t="s">
        <v>5624</v>
      </c>
      <c r="Z102" s="6" t="s">
        <v>5625</v>
      </c>
      <c r="AA102" s="6">
        <v>94112545366</v>
      </c>
      <c r="AB102" s="6" t="s">
        <v>5626</v>
      </c>
      <c r="AC102" s="6" t="s">
        <v>5627</v>
      </c>
      <c r="AD102" s="6" t="s">
        <v>5628</v>
      </c>
      <c r="AE102" s="6" t="s">
        <v>5629</v>
      </c>
      <c r="AF102" s="6" t="s">
        <v>26</v>
      </c>
      <c r="AG102" s="6" t="s">
        <v>27</v>
      </c>
    </row>
    <row r="103" spans="1:33" ht="24" customHeight="1">
      <c r="A103" s="13">
        <f t="shared" si="8"/>
        <v>99</v>
      </c>
      <c r="B103" s="6" t="s">
        <v>3</v>
      </c>
      <c r="C103" s="67" t="s">
        <v>6954</v>
      </c>
      <c r="D103" s="42" t="s">
        <v>938</v>
      </c>
      <c r="E103" s="42" t="s">
        <v>939</v>
      </c>
      <c r="F103" s="42" t="s">
        <v>313</v>
      </c>
      <c r="G103" s="42" t="s">
        <v>5</v>
      </c>
      <c r="H103" s="42" t="s">
        <v>620</v>
      </c>
      <c r="I103" s="42" t="s">
        <v>7</v>
      </c>
      <c r="J103" s="42" t="s">
        <v>940</v>
      </c>
      <c r="K103" s="42" t="s">
        <v>941</v>
      </c>
      <c r="L103" s="42" t="s">
        <v>942</v>
      </c>
      <c r="M103" s="42" t="s">
        <v>943</v>
      </c>
      <c r="N103" s="42" t="s">
        <v>944</v>
      </c>
      <c r="O103" s="47" t="s">
        <v>945</v>
      </c>
      <c r="P103" s="42" t="s">
        <v>946</v>
      </c>
      <c r="Q103" s="42" t="s">
        <v>947</v>
      </c>
      <c r="R103" s="42" t="s">
        <v>948</v>
      </c>
      <c r="S103" s="42" t="s">
        <v>949</v>
      </c>
      <c r="T103" s="42" t="s">
        <v>950</v>
      </c>
      <c r="U103" s="42" t="s">
        <v>951</v>
      </c>
      <c r="V103" s="42" t="s">
        <v>18</v>
      </c>
      <c r="W103" s="42" t="s">
        <v>19</v>
      </c>
      <c r="X103" s="42" t="s">
        <v>952</v>
      </c>
      <c r="Y103" s="42" t="s">
        <v>953</v>
      </c>
      <c r="Z103" s="42" t="s">
        <v>947</v>
      </c>
      <c r="AA103" s="42" t="s">
        <v>948</v>
      </c>
      <c r="AB103" s="42" t="s">
        <v>954</v>
      </c>
      <c r="AC103" s="42" t="s">
        <v>955</v>
      </c>
      <c r="AD103" s="42" t="s">
        <v>956</v>
      </c>
      <c r="AE103" s="42" t="s">
        <v>957</v>
      </c>
      <c r="AF103" s="42" t="s">
        <v>26</v>
      </c>
      <c r="AG103" s="42" t="s">
        <v>27</v>
      </c>
    </row>
    <row r="104" spans="1:33" ht="24" customHeight="1">
      <c r="A104" s="13">
        <f t="shared" si="8"/>
        <v>100</v>
      </c>
      <c r="B104" s="6" t="s">
        <v>3</v>
      </c>
      <c r="C104" s="67" t="s">
        <v>6954</v>
      </c>
      <c r="D104" s="6" t="s">
        <v>5650</v>
      </c>
      <c r="E104" s="6" t="s">
        <v>5651</v>
      </c>
      <c r="F104" s="6" t="s">
        <v>139</v>
      </c>
      <c r="G104" s="6" t="s">
        <v>5</v>
      </c>
      <c r="H104" s="6" t="s">
        <v>5652</v>
      </c>
      <c r="I104" s="6" t="s">
        <v>7</v>
      </c>
      <c r="J104" s="6" t="s">
        <v>33</v>
      </c>
      <c r="K104" s="6" t="s">
        <v>5653</v>
      </c>
      <c r="L104" s="6" t="s">
        <v>5654</v>
      </c>
      <c r="M104" s="6" t="s">
        <v>5655</v>
      </c>
      <c r="N104" s="6" t="s">
        <v>5656</v>
      </c>
      <c r="O104" s="7" t="s">
        <v>5657</v>
      </c>
      <c r="P104" s="6" t="s">
        <v>5658</v>
      </c>
      <c r="Q104" s="6" t="s">
        <v>5659</v>
      </c>
      <c r="R104" s="6" t="s">
        <v>240</v>
      </c>
      <c r="S104" s="6" t="s">
        <v>5660</v>
      </c>
      <c r="T104" s="6" t="s">
        <v>5661</v>
      </c>
      <c r="U104" s="6" t="s">
        <v>5662</v>
      </c>
      <c r="V104" s="6" t="s">
        <v>66</v>
      </c>
      <c r="W104" s="6" t="s">
        <v>19</v>
      </c>
      <c r="X104" s="6" t="s">
        <v>5663</v>
      </c>
      <c r="Y104" s="6" t="s">
        <v>5664</v>
      </c>
      <c r="Z104" s="6" t="s">
        <v>5665</v>
      </c>
      <c r="AA104" s="6" t="s">
        <v>240</v>
      </c>
      <c r="AB104" s="6" t="s">
        <v>5666</v>
      </c>
      <c r="AC104" s="6" t="s">
        <v>5667</v>
      </c>
      <c r="AD104" s="6" t="s">
        <v>5668</v>
      </c>
      <c r="AE104" s="6" t="s">
        <v>5669</v>
      </c>
      <c r="AF104" s="6" t="s">
        <v>26</v>
      </c>
      <c r="AG104" s="6" t="s">
        <v>27</v>
      </c>
    </row>
    <row r="105" spans="1:33" ht="24" customHeight="1">
      <c r="A105" s="13">
        <f t="shared" si="8"/>
        <v>101</v>
      </c>
      <c r="B105" s="6" t="s">
        <v>3</v>
      </c>
      <c r="C105" s="67" t="s">
        <v>6954</v>
      </c>
      <c r="D105" s="6" t="s">
        <v>350</v>
      </c>
      <c r="E105" s="6" t="s">
        <v>351</v>
      </c>
      <c r="F105" s="6" t="s">
        <v>95</v>
      </c>
      <c r="G105" s="6" t="s">
        <v>5</v>
      </c>
      <c r="H105" s="6" t="s">
        <v>24</v>
      </c>
      <c r="I105" s="6" t="s">
        <v>7</v>
      </c>
      <c r="J105" s="6" t="s">
        <v>33</v>
      </c>
      <c r="K105" s="6" t="s">
        <v>352</v>
      </c>
      <c r="L105" s="6" t="s">
        <v>353</v>
      </c>
      <c r="M105" s="6" t="s">
        <v>354</v>
      </c>
      <c r="N105" s="6" t="s">
        <v>355</v>
      </c>
      <c r="O105" s="7" t="s">
        <v>356</v>
      </c>
      <c r="P105" s="6" t="s">
        <v>357</v>
      </c>
      <c r="Q105" s="6">
        <v>15529153</v>
      </c>
      <c r="R105" s="6">
        <v>15526725</v>
      </c>
      <c r="S105" s="6" t="s">
        <v>358</v>
      </c>
      <c r="T105" s="6" t="s">
        <v>359</v>
      </c>
      <c r="U105" s="6" t="s">
        <v>360</v>
      </c>
      <c r="V105" s="6" t="s">
        <v>66</v>
      </c>
      <c r="W105" s="6" t="s">
        <v>19</v>
      </c>
      <c r="X105" s="6" t="s">
        <v>361</v>
      </c>
      <c r="Y105" s="6" t="s">
        <v>362</v>
      </c>
      <c r="Z105" s="6">
        <v>9884709354</v>
      </c>
      <c r="AA105" s="6">
        <v>15526725</v>
      </c>
      <c r="AB105" s="6" t="s">
        <v>363</v>
      </c>
      <c r="AC105" s="6" t="s">
        <v>364</v>
      </c>
      <c r="AD105" s="6" t="s">
        <v>365</v>
      </c>
      <c r="AE105" s="6" t="s">
        <v>366</v>
      </c>
      <c r="AF105" s="6" t="s">
        <v>26</v>
      </c>
      <c r="AG105" s="6" t="s">
        <v>27</v>
      </c>
    </row>
    <row r="106" spans="1:33" ht="24" customHeight="1">
      <c r="A106" s="13">
        <f t="shared" si="8"/>
        <v>102</v>
      </c>
      <c r="B106" s="6" t="s">
        <v>3</v>
      </c>
      <c r="C106" s="67" t="s">
        <v>6954</v>
      </c>
      <c r="D106" s="6" t="s">
        <v>3265</v>
      </c>
      <c r="E106" s="6" t="s">
        <v>3266</v>
      </c>
      <c r="F106" s="6" t="s">
        <v>95</v>
      </c>
      <c r="G106" s="6" t="s">
        <v>5</v>
      </c>
      <c r="H106" s="6" t="s">
        <v>1665</v>
      </c>
      <c r="I106" s="6" t="s">
        <v>7</v>
      </c>
      <c r="J106" s="6" t="s">
        <v>33</v>
      </c>
      <c r="K106" s="6" t="s">
        <v>3267</v>
      </c>
      <c r="L106" s="6" t="s">
        <v>3268</v>
      </c>
      <c r="M106" s="6" t="s">
        <v>3269</v>
      </c>
      <c r="N106" s="6" t="s">
        <v>3270</v>
      </c>
      <c r="O106" s="7" t="s">
        <v>3271</v>
      </c>
      <c r="P106" s="6" t="s">
        <v>3272</v>
      </c>
      <c r="Q106" s="6" t="s">
        <v>3273</v>
      </c>
      <c r="R106" s="6" t="s">
        <v>421</v>
      </c>
      <c r="S106" s="6" t="s">
        <v>3274</v>
      </c>
      <c r="T106" s="6" t="s">
        <v>3275</v>
      </c>
      <c r="U106" s="6" t="s">
        <v>3276</v>
      </c>
      <c r="V106" s="6" t="s">
        <v>18</v>
      </c>
      <c r="W106" s="6" t="s">
        <v>193</v>
      </c>
      <c r="X106" s="6" t="s">
        <v>3270</v>
      </c>
      <c r="Y106" s="6" t="s">
        <v>3277</v>
      </c>
      <c r="Z106" s="6">
        <v>9849700564</v>
      </c>
      <c r="AA106" s="6" t="s">
        <v>421</v>
      </c>
      <c r="AB106" s="6" t="s">
        <v>3278</v>
      </c>
      <c r="AC106" s="6" t="s">
        <v>585</v>
      </c>
      <c r="AD106" s="6" t="s">
        <v>3279</v>
      </c>
      <c r="AE106" s="6" t="s">
        <v>3280</v>
      </c>
      <c r="AF106" s="6" t="s">
        <v>26</v>
      </c>
      <c r="AG106" s="6" t="s">
        <v>27</v>
      </c>
    </row>
    <row r="107" spans="1:33" ht="24" customHeight="1">
      <c r="A107" s="13">
        <f t="shared" si="8"/>
        <v>103</v>
      </c>
      <c r="B107" s="6" t="s">
        <v>3</v>
      </c>
      <c r="C107" s="64" t="s">
        <v>465</v>
      </c>
      <c r="D107" s="6" t="s">
        <v>4325</v>
      </c>
      <c r="E107" s="6" t="s">
        <v>4326</v>
      </c>
      <c r="F107" s="6" t="s">
        <v>3520</v>
      </c>
      <c r="G107" s="6" t="s">
        <v>5</v>
      </c>
      <c r="H107" s="6" t="s">
        <v>4327</v>
      </c>
      <c r="I107" s="6" t="s">
        <v>7</v>
      </c>
      <c r="J107" s="6" t="s">
        <v>4328</v>
      </c>
      <c r="K107" s="6" t="s">
        <v>4329</v>
      </c>
      <c r="L107" s="6" t="s">
        <v>4330</v>
      </c>
      <c r="M107" s="6" t="s">
        <v>4331</v>
      </c>
      <c r="N107" s="6" t="s">
        <v>4332</v>
      </c>
      <c r="O107" s="7" t="s">
        <v>4333</v>
      </c>
      <c r="P107" s="6" t="s">
        <v>4334</v>
      </c>
      <c r="Q107" s="6">
        <f>977-1-4231159</f>
        <v>-4230183</v>
      </c>
      <c r="R107" s="6">
        <f>977-1-4229522</f>
        <v>-4228546</v>
      </c>
      <c r="S107" s="6" t="s">
        <v>4335</v>
      </c>
      <c r="T107" s="6" t="s">
        <v>4336</v>
      </c>
      <c r="U107" s="6" t="s">
        <v>4337</v>
      </c>
      <c r="V107" s="6" t="s">
        <v>66</v>
      </c>
      <c r="W107" s="6" t="s">
        <v>19</v>
      </c>
      <c r="X107" s="6" t="s">
        <v>4338</v>
      </c>
      <c r="Y107" s="6" t="s">
        <v>4339</v>
      </c>
      <c r="Z107" s="6">
        <f>977-9851090732</f>
        <v>-9851089755</v>
      </c>
      <c r="AA107" s="6" t="s">
        <v>421</v>
      </c>
      <c r="AB107" s="6" t="s">
        <v>4340</v>
      </c>
      <c r="AC107" s="6" t="s">
        <v>4341</v>
      </c>
      <c r="AD107" s="6" t="s">
        <v>4342</v>
      </c>
      <c r="AE107" s="6" t="s">
        <v>4343</v>
      </c>
      <c r="AF107" s="6" t="s">
        <v>1517</v>
      </c>
      <c r="AG107" s="6" t="s">
        <v>27</v>
      </c>
    </row>
    <row r="108" spans="1:33" ht="24" customHeight="1">
      <c r="A108" s="13">
        <f t="shared" si="8"/>
        <v>104</v>
      </c>
      <c r="B108" s="6" t="s">
        <v>3</v>
      </c>
      <c r="C108" s="64" t="s">
        <v>465</v>
      </c>
      <c r="D108" s="6" t="s">
        <v>4428</v>
      </c>
      <c r="E108" s="6" t="s">
        <v>4429</v>
      </c>
      <c r="F108" s="6" t="s">
        <v>809</v>
      </c>
      <c r="G108" s="6" t="s">
        <v>5</v>
      </c>
      <c r="H108" s="6" t="s">
        <v>4430</v>
      </c>
      <c r="I108" s="6" t="s">
        <v>7</v>
      </c>
      <c r="J108" s="6" t="s">
        <v>33</v>
      </c>
      <c r="K108" s="6" t="s">
        <v>4431</v>
      </c>
      <c r="L108" s="6" t="s">
        <v>4432</v>
      </c>
      <c r="M108" s="6" t="s">
        <v>4433</v>
      </c>
      <c r="N108" s="6" t="s">
        <v>4434</v>
      </c>
      <c r="O108" s="7" t="s">
        <v>4435</v>
      </c>
      <c r="P108" s="6" t="s">
        <v>4436</v>
      </c>
      <c r="Q108" s="6">
        <v>923018503533</v>
      </c>
      <c r="R108" s="6">
        <v>0</v>
      </c>
      <c r="S108" s="6" t="s">
        <v>4437</v>
      </c>
      <c r="T108" s="6" t="s">
        <v>4438</v>
      </c>
      <c r="U108" s="6" t="s">
        <v>4439</v>
      </c>
      <c r="V108" s="6" t="s">
        <v>66</v>
      </c>
      <c r="W108" s="6" t="s">
        <v>19</v>
      </c>
      <c r="X108" s="6" t="s">
        <v>4440</v>
      </c>
      <c r="Y108" s="6" t="s">
        <v>4441</v>
      </c>
      <c r="Z108" s="6">
        <v>923018503533</v>
      </c>
      <c r="AA108" s="6">
        <v>0</v>
      </c>
      <c r="AB108" s="6" t="s">
        <v>4442</v>
      </c>
      <c r="AC108" s="6" t="s">
        <v>4443</v>
      </c>
      <c r="AD108" s="6" t="s">
        <v>4444</v>
      </c>
      <c r="AE108" s="6" t="s">
        <v>4445</v>
      </c>
      <c r="AF108" s="6" t="s">
        <v>135</v>
      </c>
      <c r="AG108" s="6" t="s">
        <v>27</v>
      </c>
    </row>
    <row r="109" spans="1:33" ht="24" customHeight="1">
      <c r="A109" s="13">
        <f t="shared" si="8"/>
        <v>105</v>
      </c>
      <c r="B109" s="6" t="s">
        <v>3</v>
      </c>
      <c r="C109" s="64" t="s">
        <v>465</v>
      </c>
      <c r="D109" s="6" t="s">
        <v>466</v>
      </c>
      <c r="E109" s="6" t="s">
        <v>467</v>
      </c>
      <c r="F109" s="6" t="s">
        <v>95</v>
      </c>
      <c r="G109" s="6" t="s">
        <v>5</v>
      </c>
      <c r="H109" s="6" t="s">
        <v>468</v>
      </c>
      <c r="I109" s="6" t="s">
        <v>7</v>
      </c>
      <c r="J109" s="6" t="s">
        <v>469</v>
      </c>
      <c r="K109" s="6" t="s">
        <v>470</v>
      </c>
      <c r="L109" s="6" t="s">
        <v>471</v>
      </c>
      <c r="M109" s="6" t="s">
        <v>472</v>
      </c>
      <c r="N109" s="6" t="s">
        <v>473</v>
      </c>
      <c r="O109" s="7" t="s">
        <v>474</v>
      </c>
      <c r="P109" s="6" t="s">
        <v>475</v>
      </c>
      <c r="Q109" s="6">
        <v>97715547976</v>
      </c>
      <c r="R109" s="6">
        <v>97715547973</v>
      </c>
      <c r="S109" s="6" t="s">
        <v>476</v>
      </c>
      <c r="T109" s="6" t="s">
        <v>477</v>
      </c>
      <c r="U109" s="6" t="s">
        <v>478</v>
      </c>
      <c r="V109" s="6" t="s">
        <v>18</v>
      </c>
      <c r="W109" s="6" t="s">
        <v>19</v>
      </c>
      <c r="X109" s="6" t="s">
        <v>479</v>
      </c>
      <c r="Y109" s="6" t="s">
        <v>480</v>
      </c>
      <c r="Z109" s="6">
        <v>9779841506185</v>
      </c>
      <c r="AA109" s="6">
        <v>97715547973</v>
      </c>
      <c r="AB109" s="6" t="s">
        <v>481</v>
      </c>
      <c r="AC109" s="6" t="s">
        <v>482</v>
      </c>
      <c r="AD109" s="6" t="s">
        <v>483</v>
      </c>
      <c r="AE109" s="6" t="s">
        <v>484</v>
      </c>
      <c r="AF109" s="6" t="s">
        <v>26</v>
      </c>
      <c r="AG109" s="6" t="s">
        <v>27</v>
      </c>
    </row>
    <row r="110" spans="1:33" ht="24" customHeight="1">
      <c r="A110" s="13">
        <f t="shared" si="8"/>
        <v>106</v>
      </c>
      <c r="B110" s="6" t="s">
        <v>3</v>
      </c>
      <c r="C110" s="64" t="s">
        <v>465</v>
      </c>
      <c r="D110" s="6" t="s">
        <v>6245</v>
      </c>
      <c r="E110" s="6" t="s">
        <v>6246</v>
      </c>
      <c r="F110" s="6" t="s">
        <v>95</v>
      </c>
      <c r="G110" s="6" t="s">
        <v>5</v>
      </c>
      <c r="H110" s="6" t="s">
        <v>6247</v>
      </c>
      <c r="I110" s="6" t="s">
        <v>7</v>
      </c>
      <c r="J110" s="6" t="s">
        <v>33</v>
      </c>
      <c r="K110" s="6" t="s">
        <v>6248</v>
      </c>
      <c r="L110" s="6" t="s">
        <v>6249</v>
      </c>
      <c r="M110" s="6" t="s">
        <v>6250</v>
      </c>
      <c r="N110" s="6" t="s">
        <v>6251</v>
      </c>
      <c r="O110" s="7" t="s">
        <v>6252</v>
      </c>
      <c r="P110" s="6" t="s">
        <v>6253</v>
      </c>
      <c r="Q110" s="6" t="s">
        <v>6254</v>
      </c>
      <c r="R110" s="6" t="s">
        <v>6255</v>
      </c>
      <c r="S110" s="6" t="s">
        <v>6256</v>
      </c>
      <c r="T110" s="6" t="s">
        <v>6257</v>
      </c>
      <c r="U110" s="6" t="s">
        <v>6258</v>
      </c>
      <c r="V110" s="6" t="s">
        <v>66</v>
      </c>
      <c r="W110" s="6" t="s">
        <v>19</v>
      </c>
      <c r="X110" s="6" t="s">
        <v>4528</v>
      </c>
      <c r="Y110" s="6" t="s">
        <v>5897</v>
      </c>
      <c r="Z110" s="6" t="s">
        <v>6259</v>
      </c>
      <c r="AA110" s="6" t="s">
        <v>6255</v>
      </c>
      <c r="AB110" s="6" t="s">
        <v>6260</v>
      </c>
      <c r="AC110" s="6" t="s">
        <v>6261</v>
      </c>
      <c r="AD110" s="6" t="s">
        <v>6262</v>
      </c>
      <c r="AE110" s="6" t="s">
        <v>6263</v>
      </c>
      <c r="AF110" s="6" t="s">
        <v>26</v>
      </c>
      <c r="AG110" s="6" t="s">
        <v>27</v>
      </c>
    </row>
    <row r="111" spans="1:33" ht="24" customHeight="1">
      <c r="A111" s="13">
        <f t="shared" si="8"/>
        <v>107</v>
      </c>
      <c r="B111" s="6" t="s">
        <v>3</v>
      </c>
      <c r="C111" s="64" t="s">
        <v>504</v>
      </c>
      <c r="D111" s="6" t="s">
        <v>2482</v>
      </c>
      <c r="E111" s="6" t="s">
        <v>2483</v>
      </c>
      <c r="F111" s="6" t="s">
        <v>313</v>
      </c>
      <c r="G111" s="6" t="s">
        <v>5</v>
      </c>
      <c r="H111" s="6" t="s">
        <v>2484</v>
      </c>
      <c r="I111" s="6" t="s">
        <v>7</v>
      </c>
      <c r="J111" s="6" t="s">
        <v>33</v>
      </c>
      <c r="K111" s="6" t="s">
        <v>2485</v>
      </c>
      <c r="L111" s="6" t="s">
        <v>2486</v>
      </c>
      <c r="M111" s="6" t="s">
        <v>2487</v>
      </c>
      <c r="N111" s="6" t="s">
        <v>2488</v>
      </c>
      <c r="O111" s="7" t="s">
        <v>2489</v>
      </c>
      <c r="P111" s="6" t="s">
        <v>2490</v>
      </c>
      <c r="Q111" s="6" t="s">
        <v>2491</v>
      </c>
      <c r="R111" s="6" t="s">
        <v>2492</v>
      </c>
      <c r="S111" s="6" t="s">
        <v>2493</v>
      </c>
      <c r="T111" s="6" t="s">
        <v>2494</v>
      </c>
      <c r="U111" s="6" t="s">
        <v>2495</v>
      </c>
      <c r="V111" s="6" t="s">
        <v>66</v>
      </c>
      <c r="W111" s="6" t="s">
        <v>19</v>
      </c>
      <c r="X111" s="6" t="s">
        <v>2496</v>
      </c>
      <c r="Y111" s="6" t="s">
        <v>2490</v>
      </c>
      <c r="Z111" s="6" t="s">
        <v>2497</v>
      </c>
      <c r="AA111" s="6" t="s">
        <v>2492</v>
      </c>
      <c r="AB111" s="6" t="s">
        <v>2498</v>
      </c>
      <c r="AC111" s="6" t="s">
        <v>2499</v>
      </c>
      <c r="AD111" s="6" t="s">
        <v>2500</v>
      </c>
      <c r="AE111" s="6" t="s">
        <v>2501</v>
      </c>
      <c r="AF111" s="6" t="s">
        <v>135</v>
      </c>
      <c r="AG111" s="6" t="s">
        <v>27</v>
      </c>
    </row>
    <row r="112" spans="1:33" ht="24" customHeight="1">
      <c r="A112" s="13">
        <f t="shared" si="8"/>
        <v>108</v>
      </c>
      <c r="B112" s="6" t="s">
        <v>3</v>
      </c>
      <c r="C112" s="64" t="s">
        <v>504</v>
      </c>
      <c r="D112" s="6" t="s">
        <v>1371</v>
      </c>
      <c r="E112" s="6" t="s">
        <v>1372</v>
      </c>
      <c r="F112" s="6" t="s">
        <v>139</v>
      </c>
      <c r="G112" s="6" t="s">
        <v>5</v>
      </c>
      <c r="H112" s="6" t="s">
        <v>6608</v>
      </c>
      <c r="I112" s="6" t="s">
        <v>7</v>
      </c>
      <c r="J112" s="6" t="s">
        <v>33</v>
      </c>
      <c r="K112" s="6" t="s">
        <v>1373</v>
      </c>
      <c r="L112" s="6" t="s">
        <v>1374</v>
      </c>
      <c r="M112" s="6" t="s">
        <v>1375</v>
      </c>
      <c r="N112" s="6" t="s">
        <v>1376</v>
      </c>
      <c r="O112" s="6" t="s">
        <v>1377</v>
      </c>
      <c r="P112" s="6" t="s">
        <v>1378</v>
      </c>
      <c r="Q112" s="6">
        <f>91-11-26517814</f>
        <v>-26517734</v>
      </c>
      <c r="R112" s="6" t="s">
        <v>1379</v>
      </c>
      <c r="S112" s="6" t="s">
        <v>1380</v>
      </c>
      <c r="T112" s="6" t="s">
        <v>1381</v>
      </c>
      <c r="U112" s="6" t="s">
        <v>1382</v>
      </c>
      <c r="V112" s="6" t="s">
        <v>18</v>
      </c>
      <c r="W112" s="6" t="s">
        <v>19</v>
      </c>
      <c r="X112" s="6" t="s">
        <v>1383</v>
      </c>
      <c r="Y112" s="6" t="s">
        <v>1384</v>
      </c>
      <c r="Z112" s="6" t="s">
        <v>1385</v>
      </c>
      <c r="AA112" s="6" t="s">
        <v>1379</v>
      </c>
      <c r="AB112" s="6" t="s">
        <v>1386</v>
      </c>
      <c r="AC112" s="6" t="s">
        <v>1387</v>
      </c>
      <c r="AD112" s="6" t="s">
        <v>1388</v>
      </c>
      <c r="AE112" s="6" t="s">
        <v>1389</v>
      </c>
      <c r="AF112" s="6" t="s">
        <v>135</v>
      </c>
      <c r="AG112" s="6" t="s">
        <v>27</v>
      </c>
    </row>
    <row r="113" spans="1:94" ht="24" customHeight="1">
      <c r="A113" s="13">
        <f t="shared" si="8"/>
        <v>109</v>
      </c>
      <c r="B113" s="6" t="s">
        <v>3</v>
      </c>
      <c r="C113" s="64" t="s">
        <v>504</v>
      </c>
      <c r="D113" s="6" t="s">
        <v>3815</v>
      </c>
      <c r="E113" s="6" t="s">
        <v>3816</v>
      </c>
      <c r="F113" s="6" t="s">
        <v>313</v>
      </c>
      <c r="G113" s="6" t="s">
        <v>117</v>
      </c>
      <c r="H113" s="6" t="s">
        <v>3817</v>
      </c>
      <c r="I113" s="6" t="s">
        <v>7</v>
      </c>
      <c r="J113" s="6" t="s">
        <v>33</v>
      </c>
      <c r="K113" s="6" t="s">
        <v>3818</v>
      </c>
      <c r="L113" s="6" t="s">
        <v>3819</v>
      </c>
      <c r="M113" s="6" t="s">
        <v>3820</v>
      </c>
      <c r="N113" s="6" t="s">
        <v>3821</v>
      </c>
      <c r="O113" s="7" t="s">
        <v>3822</v>
      </c>
      <c r="P113" s="6" t="s">
        <v>3823</v>
      </c>
      <c r="Q113" s="6" t="s">
        <v>3824</v>
      </c>
      <c r="R113" s="6" t="s">
        <v>3825</v>
      </c>
      <c r="S113" s="6" t="s">
        <v>3826</v>
      </c>
      <c r="T113" s="6" t="s">
        <v>3827</v>
      </c>
      <c r="U113" s="6" t="s">
        <v>3828</v>
      </c>
      <c r="V113" s="6" t="s">
        <v>18</v>
      </c>
      <c r="W113" s="6" t="s">
        <v>19</v>
      </c>
      <c r="X113" s="6" t="s">
        <v>3829</v>
      </c>
      <c r="Y113" s="6" t="s">
        <v>3830</v>
      </c>
      <c r="Z113" s="6">
        <v>94770853399</v>
      </c>
      <c r="AA113" s="6" t="s">
        <v>3825</v>
      </c>
      <c r="AB113" s="6" t="s">
        <v>3831</v>
      </c>
      <c r="AC113" s="6" t="s">
        <v>3832</v>
      </c>
      <c r="AD113" s="6" t="s">
        <v>3833</v>
      </c>
      <c r="AE113" s="6" t="s">
        <v>3834</v>
      </c>
      <c r="AF113" s="6" t="s">
        <v>135</v>
      </c>
      <c r="AG113" s="6" t="s">
        <v>27</v>
      </c>
    </row>
    <row r="114" spans="1:94" ht="24" customHeight="1">
      <c r="A114" s="13">
        <f t="shared" si="8"/>
        <v>110</v>
      </c>
      <c r="B114" s="6" t="s">
        <v>3</v>
      </c>
      <c r="C114" s="64" t="s">
        <v>504</v>
      </c>
      <c r="D114" s="6" t="s">
        <v>505</v>
      </c>
      <c r="E114" s="6" t="s">
        <v>506</v>
      </c>
      <c r="F114" s="6" t="s">
        <v>139</v>
      </c>
      <c r="G114" s="6" t="s">
        <v>117</v>
      </c>
      <c r="H114" s="6" t="s">
        <v>507</v>
      </c>
      <c r="I114" s="6" t="s">
        <v>7</v>
      </c>
      <c r="J114" s="6" t="s">
        <v>508</v>
      </c>
      <c r="K114" s="6" t="s">
        <v>509</v>
      </c>
      <c r="L114" s="6" t="s">
        <v>510</v>
      </c>
      <c r="M114" s="6" t="s">
        <v>511</v>
      </c>
      <c r="N114" s="6" t="s">
        <v>512</v>
      </c>
      <c r="O114" s="7" t="s">
        <v>513</v>
      </c>
      <c r="P114" s="6" t="s">
        <v>514</v>
      </c>
      <c r="Q114" s="6">
        <v>917926851321</v>
      </c>
      <c r="R114" s="6">
        <v>917926851321</v>
      </c>
      <c r="S114" s="6" t="s">
        <v>515</v>
      </c>
      <c r="T114" s="6" t="s">
        <v>516</v>
      </c>
      <c r="U114" s="6" t="s">
        <v>517</v>
      </c>
      <c r="V114" s="6" t="s">
        <v>18</v>
      </c>
      <c r="W114" s="6" t="s">
        <v>19</v>
      </c>
      <c r="X114" s="6" t="s">
        <v>512</v>
      </c>
      <c r="Y114" s="6" t="s">
        <v>518</v>
      </c>
      <c r="Z114" s="6">
        <v>91792851321</v>
      </c>
      <c r="AA114" s="6">
        <v>917926851321</v>
      </c>
      <c r="AB114" s="6" t="s">
        <v>519</v>
      </c>
      <c r="AC114" s="6" t="s">
        <v>520</v>
      </c>
      <c r="AD114" s="6" t="s">
        <v>521</v>
      </c>
      <c r="AE114" s="6" t="s">
        <v>522</v>
      </c>
      <c r="AF114" s="6" t="s">
        <v>26</v>
      </c>
      <c r="AG114" s="6" t="s">
        <v>27</v>
      </c>
    </row>
    <row r="115" spans="1:94" ht="24" customHeight="1">
      <c r="A115" s="13">
        <f t="shared" si="8"/>
        <v>111</v>
      </c>
      <c r="B115" s="6" t="s">
        <v>3</v>
      </c>
      <c r="C115" s="64" t="s">
        <v>504</v>
      </c>
      <c r="D115" s="6" t="s">
        <v>3007</v>
      </c>
      <c r="E115" s="6" t="s">
        <v>3008</v>
      </c>
      <c r="F115" s="6" t="s">
        <v>95</v>
      </c>
      <c r="G115" s="6" t="s">
        <v>5</v>
      </c>
      <c r="H115" s="6" t="s">
        <v>3009</v>
      </c>
      <c r="I115" s="6" t="s">
        <v>7</v>
      </c>
      <c r="J115" s="6" t="s">
        <v>448</v>
      </c>
      <c r="K115" s="6" t="s">
        <v>336</v>
      </c>
      <c r="L115" s="6" t="s">
        <v>3010</v>
      </c>
      <c r="M115" s="6" t="s">
        <v>3011</v>
      </c>
      <c r="N115" s="6" t="s">
        <v>3012</v>
      </c>
      <c r="O115" s="7" t="s">
        <v>3013</v>
      </c>
      <c r="P115" s="6" t="s">
        <v>3014</v>
      </c>
      <c r="Q115" s="6">
        <f>977-1-4782738</f>
        <v>-4781762</v>
      </c>
      <c r="R115" s="6">
        <f>977-1-4490834</f>
        <v>-4489858</v>
      </c>
      <c r="S115" s="6" t="s">
        <v>3015</v>
      </c>
      <c r="T115" s="6" t="s">
        <v>3016</v>
      </c>
      <c r="U115" s="6" t="s">
        <v>3017</v>
      </c>
      <c r="V115" s="6" t="s">
        <v>18</v>
      </c>
      <c r="W115" s="6" t="s">
        <v>19</v>
      </c>
      <c r="X115" s="6" t="s">
        <v>3018</v>
      </c>
      <c r="Y115" s="6" t="s">
        <v>3019</v>
      </c>
      <c r="Z115" s="6">
        <f>977-9851155372</f>
        <v>-9851154395</v>
      </c>
      <c r="AA115" s="6">
        <f>977-1-4490834</f>
        <v>-4489858</v>
      </c>
      <c r="AB115" s="6" t="s">
        <v>3020</v>
      </c>
      <c r="AC115" s="6" t="s">
        <v>3021</v>
      </c>
      <c r="AD115" s="6" t="s">
        <v>3022</v>
      </c>
      <c r="AE115" s="6" t="s">
        <v>3023</v>
      </c>
      <c r="AF115" s="6" t="s">
        <v>135</v>
      </c>
      <c r="AG115" s="6" t="s">
        <v>27</v>
      </c>
    </row>
    <row r="116" spans="1:94" ht="24" customHeight="1">
      <c r="A116" s="13">
        <f t="shared" si="8"/>
        <v>112</v>
      </c>
      <c r="B116" s="6" t="s">
        <v>3</v>
      </c>
      <c r="C116" s="64" t="s">
        <v>675</v>
      </c>
      <c r="D116" s="6" t="s">
        <v>676</v>
      </c>
      <c r="E116" s="6" t="s">
        <v>677</v>
      </c>
      <c r="F116" s="6" t="s">
        <v>139</v>
      </c>
      <c r="G116" s="6" t="s">
        <v>5</v>
      </c>
      <c r="H116" s="6" t="s">
        <v>678</v>
      </c>
      <c r="I116" s="6" t="s">
        <v>7</v>
      </c>
      <c r="J116" s="6" t="s">
        <v>601</v>
      </c>
      <c r="K116" s="6" t="s">
        <v>679</v>
      </c>
      <c r="L116" s="6" t="s">
        <v>680</v>
      </c>
      <c r="M116" s="6" t="s">
        <v>681</v>
      </c>
      <c r="N116" s="6" t="s">
        <v>682</v>
      </c>
      <c r="O116" s="6" t="s">
        <v>683</v>
      </c>
      <c r="P116" s="6" t="s">
        <v>684</v>
      </c>
      <c r="Q116" s="6">
        <f>91-9466206502</f>
        <v>-9466206411</v>
      </c>
      <c r="R116" s="6" t="s">
        <v>683</v>
      </c>
      <c r="S116" s="6" t="s">
        <v>685</v>
      </c>
      <c r="T116" s="6" t="s">
        <v>686</v>
      </c>
      <c r="U116" s="6" t="s">
        <v>687</v>
      </c>
      <c r="V116" s="6" t="s">
        <v>18</v>
      </c>
      <c r="W116" s="6" t="s">
        <v>19</v>
      </c>
      <c r="X116" s="6" t="s">
        <v>688</v>
      </c>
      <c r="Y116" s="6" t="s">
        <v>684</v>
      </c>
      <c r="Z116" s="6">
        <f>91-9466206502</f>
        <v>-9466206411</v>
      </c>
      <c r="AA116" s="6" t="s">
        <v>683</v>
      </c>
      <c r="AB116" s="6" t="s">
        <v>689</v>
      </c>
      <c r="AC116" s="6" t="s">
        <v>690</v>
      </c>
      <c r="AD116" s="6" t="s">
        <v>691</v>
      </c>
      <c r="AE116" s="6" t="s">
        <v>692</v>
      </c>
      <c r="AF116" s="6" t="s">
        <v>26</v>
      </c>
      <c r="AG116" s="6" t="s">
        <v>27</v>
      </c>
    </row>
    <row r="117" spans="1:94" s="4" customFormat="1" ht="24" customHeight="1">
      <c r="A117" s="13">
        <f t="shared" si="8"/>
        <v>113</v>
      </c>
      <c r="B117" s="6" t="s">
        <v>3</v>
      </c>
      <c r="C117" s="64" t="s">
        <v>367</v>
      </c>
      <c r="D117" s="6" t="s">
        <v>3744</v>
      </c>
      <c r="E117" s="6" t="s">
        <v>3745</v>
      </c>
      <c r="F117" s="6" t="s">
        <v>4</v>
      </c>
      <c r="G117" s="6" t="s">
        <v>5</v>
      </c>
      <c r="H117" s="6" t="s">
        <v>3746</v>
      </c>
      <c r="I117" s="6" t="s">
        <v>7</v>
      </c>
      <c r="J117" s="6" t="s">
        <v>3747</v>
      </c>
      <c r="K117" s="6" t="s">
        <v>3748</v>
      </c>
      <c r="L117" s="6" t="s">
        <v>3749</v>
      </c>
      <c r="M117" s="6" t="s">
        <v>3750</v>
      </c>
      <c r="N117" s="6" t="s">
        <v>3751</v>
      </c>
      <c r="O117" s="7" t="s">
        <v>3752</v>
      </c>
      <c r="P117" s="6" t="s">
        <v>3753</v>
      </c>
      <c r="Q117" s="6">
        <v>88029830067</v>
      </c>
      <c r="R117" s="6">
        <v>88029830067</v>
      </c>
      <c r="S117" s="6" t="s">
        <v>3754</v>
      </c>
      <c r="T117" s="6" t="s">
        <v>3755</v>
      </c>
      <c r="U117" s="6" t="s">
        <v>3756</v>
      </c>
      <c r="V117" s="6" t="s">
        <v>66</v>
      </c>
      <c r="W117" s="6" t="s">
        <v>19</v>
      </c>
      <c r="X117" s="6" t="s">
        <v>3757</v>
      </c>
      <c r="Y117" s="6" t="s">
        <v>3758</v>
      </c>
      <c r="Z117" s="6">
        <v>8801819421445</v>
      </c>
      <c r="AA117" s="6">
        <v>88029830067</v>
      </c>
      <c r="AB117" s="6" t="s">
        <v>3759</v>
      </c>
      <c r="AC117" s="6" t="s">
        <v>3760</v>
      </c>
      <c r="AD117" s="6" t="s">
        <v>3761</v>
      </c>
      <c r="AE117" s="6" t="s">
        <v>3762</v>
      </c>
      <c r="AF117" s="6" t="s">
        <v>135</v>
      </c>
      <c r="AG117" s="6" t="s">
        <v>27</v>
      </c>
    </row>
    <row r="118" spans="1:94" ht="24" customHeight="1">
      <c r="A118" s="13">
        <f t="shared" si="8"/>
        <v>114</v>
      </c>
      <c r="B118" s="6" t="s">
        <v>3</v>
      </c>
      <c r="C118" s="64" t="s">
        <v>367</v>
      </c>
      <c r="D118" s="6" t="s">
        <v>5543</v>
      </c>
      <c r="E118" s="6" t="s">
        <v>5544</v>
      </c>
      <c r="F118" s="6" t="s">
        <v>95</v>
      </c>
      <c r="G118" s="6" t="s">
        <v>5</v>
      </c>
      <c r="H118" s="6" t="s">
        <v>5545</v>
      </c>
      <c r="I118" s="6" t="s">
        <v>7</v>
      </c>
      <c r="J118" s="6" t="s">
        <v>33</v>
      </c>
      <c r="K118" s="6" t="s">
        <v>5546</v>
      </c>
      <c r="L118" s="6" t="s">
        <v>5547</v>
      </c>
      <c r="M118" s="6" t="s">
        <v>5548</v>
      </c>
      <c r="N118" s="6" t="s">
        <v>5549</v>
      </c>
      <c r="O118" s="7" t="s">
        <v>5550</v>
      </c>
      <c r="P118" s="6" t="s">
        <v>5551</v>
      </c>
      <c r="Q118" s="6">
        <v>4102819</v>
      </c>
      <c r="R118" s="6" t="s">
        <v>240</v>
      </c>
      <c r="S118" s="6" t="s">
        <v>5552</v>
      </c>
      <c r="T118" s="6" t="s">
        <v>5553</v>
      </c>
      <c r="U118" s="6" t="s">
        <v>5554</v>
      </c>
      <c r="V118" s="6" t="s">
        <v>18</v>
      </c>
      <c r="W118" s="6" t="s">
        <v>19</v>
      </c>
      <c r="X118" s="6" t="s">
        <v>3018</v>
      </c>
      <c r="Y118" s="6" t="s">
        <v>5555</v>
      </c>
      <c r="Z118" s="6">
        <v>9841444966</v>
      </c>
      <c r="AA118" s="6" t="s">
        <v>585</v>
      </c>
      <c r="AB118" s="6" t="s">
        <v>5556</v>
      </c>
      <c r="AC118" s="6" t="s">
        <v>5557</v>
      </c>
      <c r="AD118" s="6" t="s">
        <v>2818</v>
      </c>
      <c r="AE118" s="6" t="s">
        <v>5558</v>
      </c>
      <c r="AF118" s="6" t="s">
        <v>26</v>
      </c>
      <c r="AG118" s="6" t="s">
        <v>27</v>
      </c>
    </row>
    <row r="119" spans="1:94" ht="24" customHeight="1">
      <c r="A119" s="13">
        <f t="shared" si="8"/>
        <v>115</v>
      </c>
      <c r="B119" s="6" t="s">
        <v>3</v>
      </c>
      <c r="C119" s="64" t="s">
        <v>367</v>
      </c>
      <c r="D119" s="6" t="s">
        <v>4915</v>
      </c>
      <c r="E119" s="6" t="s">
        <v>4916</v>
      </c>
      <c r="F119" s="6" t="s">
        <v>809</v>
      </c>
      <c r="G119" s="6" t="s">
        <v>5</v>
      </c>
      <c r="H119" s="6" t="s">
        <v>4917</v>
      </c>
      <c r="I119" s="6" t="s">
        <v>7</v>
      </c>
      <c r="J119" s="6" t="s">
        <v>33</v>
      </c>
      <c r="K119" s="6" t="s">
        <v>4918</v>
      </c>
      <c r="L119" s="6" t="s">
        <v>4919</v>
      </c>
      <c r="M119" s="6" t="s">
        <v>4920</v>
      </c>
      <c r="N119" s="6" t="s">
        <v>4921</v>
      </c>
      <c r="O119" s="6" t="s">
        <v>4922</v>
      </c>
      <c r="P119" s="6" t="s">
        <v>4923</v>
      </c>
      <c r="Q119" s="6" t="s">
        <v>4924</v>
      </c>
      <c r="R119" s="6" t="s">
        <v>4925</v>
      </c>
      <c r="S119" s="6" t="s">
        <v>4926</v>
      </c>
      <c r="T119" s="6" t="s">
        <v>4927</v>
      </c>
      <c r="U119" s="6" t="s">
        <v>4928</v>
      </c>
      <c r="V119" s="6" t="s">
        <v>66</v>
      </c>
      <c r="W119" s="6" t="s">
        <v>19</v>
      </c>
      <c r="X119" s="6" t="s">
        <v>4929</v>
      </c>
      <c r="Y119" s="6" t="s">
        <v>4930</v>
      </c>
      <c r="Z119" s="6" t="s">
        <v>4924</v>
      </c>
      <c r="AA119" s="6" t="s">
        <v>4925</v>
      </c>
      <c r="AB119" s="6" t="s">
        <v>4931</v>
      </c>
      <c r="AC119" s="6" t="s">
        <v>4932</v>
      </c>
      <c r="AD119" s="6" t="s">
        <v>4933</v>
      </c>
      <c r="AE119" s="6" t="s">
        <v>4934</v>
      </c>
      <c r="AF119" s="6" t="s">
        <v>26</v>
      </c>
      <c r="AG119" s="6" t="s">
        <v>27</v>
      </c>
    </row>
    <row r="120" spans="1:94" ht="24" customHeight="1">
      <c r="A120" s="13">
        <f t="shared" si="8"/>
        <v>116</v>
      </c>
      <c r="B120" s="6" t="s">
        <v>3</v>
      </c>
      <c r="C120" s="64" t="s">
        <v>367</v>
      </c>
      <c r="D120" s="6" t="s">
        <v>6381</v>
      </c>
      <c r="E120" s="6" t="s">
        <v>6382</v>
      </c>
      <c r="F120" s="6" t="s">
        <v>4</v>
      </c>
      <c r="G120" s="6" t="s">
        <v>5</v>
      </c>
      <c r="H120" s="6" t="s">
        <v>2983</v>
      </c>
      <c r="I120" s="6" t="s">
        <v>7</v>
      </c>
      <c r="J120" s="6" t="s">
        <v>33</v>
      </c>
      <c r="K120" s="6" t="s">
        <v>123</v>
      </c>
      <c r="L120" s="6" t="s">
        <v>6383</v>
      </c>
      <c r="M120" s="6" t="s">
        <v>6384</v>
      </c>
      <c r="N120" s="6" t="s">
        <v>6385</v>
      </c>
      <c r="O120" s="7" t="s">
        <v>589</v>
      </c>
      <c r="P120" s="6" t="s">
        <v>5898</v>
      </c>
      <c r="Q120" s="6" t="s">
        <v>6386</v>
      </c>
      <c r="R120" s="6" t="s">
        <v>123</v>
      </c>
      <c r="S120" s="6" t="s">
        <v>6387</v>
      </c>
      <c r="T120" s="6" t="s">
        <v>6388</v>
      </c>
      <c r="U120" s="6" t="s">
        <v>6389</v>
      </c>
      <c r="V120" s="6" t="s">
        <v>66</v>
      </c>
      <c r="W120" s="6" t="s">
        <v>19</v>
      </c>
      <c r="X120" s="6" t="s">
        <v>6390</v>
      </c>
      <c r="Y120" s="6" t="s">
        <v>6391</v>
      </c>
      <c r="Z120" s="6" t="s">
        <v>6392</v>
      </c>
      <c r="AA120" s="6" t="s">
        <v>123</v>
      </c>
      <c r="AB120" s="6" t="s">
        <v>6393</v>
      </c>
      <c r="AC120" s="6" t="s">
        <v>123</v>
      </c>
      <c r="AD120" s="6" t="s">
        <v>133</v>
      </c>
      <c r="AE120" s="6" t="s">
        <v>6394</v>
      </c>
      <c r="AF120" s="6" t="s">
        <v>135</v>
      </c>
      <c r="AG120" s="6" t="s">
        <v>27</v>
      </c>
    </row>
    <row r="121" spans="1:94" ht="24" customHeight="1">
      <c r="A121" s="13">
        <f t="shared" si="8"/>
        <v>117</v>
      </c>
      <c r="B121" s="6" t="s">
        <v>3</v>
      </c>
      <c r="C121" s="64" t="s">
        <v>200</v>
      </c>
      <c r="D121" s="6" t="s">
        <v>4375</v>
      </c>
      <c r="E121" s="6" t="s">
        <v>4376</v>
      </c>
      <c r="F121" s="6" t="s">
        <v>31</v>
      </c>
      <c r="G121" s="6" t="s">
        <v>283</v>
      </c>
      <c r="H121" s="6" t="s">
        <v>4377</v>
      </c>
      <c r="I121" s="6" t="s">
        <v>266</v>
      </c>
      <c r="J121" s="6" t="s">
        <v>4378</v>
      </c>
      <c r="K121" s="6" t="s">
        <v>4379</v>
      </c>
      <c r="L121" s="6" t="s">
        <v>4380</v>
      </c>
      <c r="M121" s="6" t="s">
        <v>4381</v>
      </c>
      <c r="N121" s="6" t="s">
        <v>4382</v>
      </c>
      <c r="O121" s="6" t="s">
        <v>336</v>
      </c>
      <c r="P121" s="6" t="s">
        <v>4383</v>
      </c>
      <c r="Q121" s="6">
        <v>919824675356</v>
      </c>
      <c r="R121" s="6">
        <v>912652512798</v>
      </c>
      <c r="S121" s="6" t="s">
        <v>4384</v>
      </c>
      <c r="T121" s="6" t="s">
        <v>4385</v>
      </c>
      <c r="U121" s="6" t="s">
        <v>4386</v>
      </c>
      <c r="V121" s="6" t="s">
        <v>18</v>
      </c>
      <c r="W121" s="6" t="s">
        <v>19</v>
      </c>
      <c r="X121" s="6" t="s">
        <v>4387</v>
      </c>
      <c r="Y121" s="6" t="s">
        <v>4383</v>
      </c>
      <c r="Z121" s="6">
        <v>919824675356</v>
      </c>
      <c r="AA121" s="6">
        <v>912652512798</v>
      </c>
      <c r="AB121" s="6" t="s">
        <v>4388</v>
      </c>
      <c r="AC121" s="6" t="s">
        <v>4389</v>
      </c>
      <c r="AD121" s="6" t="s">
        <v>4390</v>
      </c>
      <c r="AE121" s="6" t="s">
        <v>4391</v>
      </c>
      <c r="AF121" s="6" t="s">
        <v>26</v>
      </c>
      <c r="AG121" s="6" t="s">
        <v>27</v>
      </c>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row>
    <row r="122" spans="1:94" ht="24" customHeight="1">
      <c r="A122" s="13">
        <f t="shared" si="8"/>
        <v>118</v>
      </c>
      <c r="B122" s="6" t="s">
        <v>3</v>
      </c>
      <c r="C122" s="64" t="s">
        <v>200</v>
      </c>
      <c r="D122" s="6" t="s">
        <v>4537</v>
      </c>
      <c r="E122" s="6" t="s">
        <v>4538</v>
      </c>
      <c r="F122" s="6" t="s">
        <v>139</v>
      </c>
      <c r="G122" s="6" t="s">
        <v>5</v>
      </c>
      <c r="H122" s="6" t="s">
        <v>4539</v>
      </c>
      <c r="I122" s="6" t="s">
        <v>715</v>
      </c>
      <c r="J122" s="6" t="s">
        <v>4540</v>
      </c>
      <c r="K122" s="6" t="s">
        <v>4541</v>
      </c>
      <c r="L122" s="6" t="s">
        <v>4542</v>
      </c>
      <c r="M122" s="6" t="s">
        <v>4543</v>
      </c>
      <c r="N122" s="6" t="s">
        <v>4544</v>
      </c>
      <c r="O122" s="7" t="s">
        <v>4545</v>
      </c>
      <c r="P122" s="6" t="s">
        <v>4546</v>
      </c>
      <c r="Q122" s="6" t="s">
        <v>4547</v>
      </c>
      <c r="R122" s="6" t="s">
        <v>4547</v>
      </c>
      <c r="S122" s="6" t="s">
        <v>4548</v>
      </c>
      <c r="T122" s="6" t="s">
        <v>4549</v>
      </c>
      <c r="U122" s="6" t="s">
        <v>4550</v>
      </c>
      <c r="V122" s="6" t="s">
        <v>66</v>
      </c>
      <c r="W122" s="6" t="s">
        <v>19</v>
      </c>
      <c r="X122" s="6" t="s">
        <v>4551</v>
      </c>
      <c r="Y122" s="6" t="s">
        <v>4552</v>
      </c>
      <c r="Z122" s="6">
        <v>61435576751</v>
      </c>
      <c r="AA122" s="6" t="s">
        <v>4553</v>
      </c>
      <c r="AB122" s="6" t="s">
        <v>4554</v>
      </c>
      <c r="AC122" s="6" t="s">
        <v>4555</v>
      </c>
      <c r="AD122" s="6" t="s">
        <v>4556</v>
      </c>
      <c r="AE122" s="6" t="s">
        <v>4557</v>
      </c>
      <c r="AF122" s="6" t="s">
        <v>26</v>
      </c>
      <c r="AG122" s="6" t="s">
        <v>27</v>
      </c>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row>
    <row r="123" spans="1:94" ht="24" customHeight="1">
      <c r="A123" s="13">
        <f t="shared" si="8"/>
        <v>119</v>
      </c>
      <c r="B123" s="6" t="s">
        <v>3</v>
      </c>
      <c r="C123" s="64" t="s">
        <v>0</v>
      </c>
      <c r="D123" s="6" t="s">
        <v>3357</v>
      </c>
      <c r="E123" s="6" t="s">
        <v>977</v>
      </c>
      <c r="F123" s="6" t="s">
        <v>4</v>
      </c>
      <c r="G123" s="6" t="s">
        <v>5</v>
      </c>
      <c r="H123" s="6" t="s">
        <v>3358</v>
      </c>
      <c r="I123" s="6" t="s">
        <v>7</v>
      </c>
      <c r="J123" s="6" t="s">
        <v>3359</v>
      </c>
      <c r="K123" s="6" t="s">
        <v>3360</v>
      </c>
      <c r="L123" s="6" t="s">
        <v>3361</v>
      </c>
      <c r="M123" s="6" t="s">
        <v>3362</v>
      </c>
      <c r="N123" s="6" t="s">
        <v>3363</v>
      </c>
      <c r="O123" s="7" t="s">
        <v>3364</v>
      </c>
      <c r="P123" s="6" t="s">
        <v>3365</v>
      </c>
      <c r="Q123" s="6">
        <f>880-2-9330323</f>
        <v>-9329445</v>
      </c>
      <c r="R123" s="6">
        <f>880-2-9331589</f>
        <v>-9330711</v>
      </c>
      <c r="S123" s="6" t="s">
        <v>3366</v>
      </c>
      <c r="T123" s="6" t="s">
        <v>3367</v>
      </c>
      <c r="U123" s="6" t="s">
        <v>3368</v>
      </c>
      <c r="V123" s="6" t="s">
        <v>66</v>
      </c>
      <c r="W123" s="6" t="s">
        <v>193</v>
      </c>
      <c r="X123" s="6" t="s">
        <v>3369</v>
      </c>
      <c r="Y123" s="6" t="s">
        <v>3370</v>
      </c>
      <c r="Z123" s="6">
        <v>8801716615654</v>
      </c>
      <c r="AA123" s="6" t="s">
        <v>2589</v>
      </c>
      <c r="AB123" s="6" t="s">
        <v>3371</v>
      </c>
      <c r="AC123" s="6" t="s">
        <v>3372</v>
      </c>
      <c r="AD123" s="6" t="s">
        <v>3373</v>
      </c>
      <c r="AE123" s="6" t="s">
        <v>3374</v>
      </c>
      <c r="AF123" s="6" t="s">
        <v>26</v>
      </c>
      <c r="AG123" s="6" t="s">
        <v>27</v>
      </c>
    </row>
    <row r="124" spans="1:94" ht="24" customHeight="1">
      <c r="A124" s="13">
        <f t="shared" si="8"/>
        <v>120</v>
      </c>
      <c r="B124" s="6" t="s">
        <v>3</v>
      </c>
      <c r="C124" s="64" t="s">
        <v>0</v>
      </c>
      <c r="D124" s="6" t="s">
        <v>3852</v>
      </c>
      <c r="E124" s="6" t="s">
        <v>3853</v>
      </c>
      <c r="F124" s="6" t="s">
        <v>809</v>
      </c>
      <c r="G124" s="6" t="s">
        <v>5</v>
      </c>
      <c r="H124" s="6" t="s">
        <v>3854</v>
      </c>
      <c r="I124" s="6" t="s">
        <v>7</v>
      </c>
      <c r="J124" s="6" t="s">
        <v>448</v>
      </c>
      <c r="K124" s="6" t="s">
        <v>3855</v>
      </c>
      <c r="L124" s="6" t="s">
        <v>3856</v>
      </c>
      <c r="M124" s="6" t="s">
        <v>3857</v>
      </c>
      <c r="N124" s="6" t="s">
        <v>3858</v>
      </c>
      <c r="O124" s="7" t="s">
        <v>3859</v>
      </c>
      <c r="P124" s="6" t="s">
        <v>3860</v>
      </c>
      <c r="Q124" s="6">
        <f>92-42-7532041</f>
        <v>-7531991</v>
      </c>
      <c r="R124" s="6">
        <f>92-42-35150422</f>
        <v>-35150372</v>
      </c>
      <c r="S124" s="6" t="s">
        <v>3861</v>
      </c>
      <c r="T124" s="6" t="s">
        <v>3862</v>
      </c>
      <c r="U124" s="6" t="s">
        <v>3863</v>
      </c>
      <c r="V124" s="6" t="s">
        <v>66</v>
      </c>
      <c r="W124" s="6" t="s">
        <v>19</v>
      </c>
      <c r="X124" s="6" t="s">
        <v>3864</v>
      </c>
      <c r="Y124" s="6" t="s">
        <v>3865</v>
      </c>
      <c r="Z124" s="6" t="s">
        <v>3866</v>
      </c>
      <c r="AA124" s="6">
        <f>92-42-35150422</f>
        <v>-35150372</v>
      </c>
      <c r="AB124" s="6" t="s">
        <v>3867</v>
      </c>
      <c r="AC124" s="6" t="s">
        <v>3868</v>
      </c>
      <c r="AD124" s="6" t="s">
        <v>3869</v>
      </c>
      <c r="AE124" s="6" t="s">
        <v>3870</v>
      </c>
      <c r="AF124" s="6" t="s">
        <v>135</v>
      </c>
      <c r="AG124" s="6" t="s">
        <v>27</v>
      </c>
    </row>
    <row r="125" spans="1:94" ht="24" customHeight="1">
      <c r="A125" s="13">
        <f t="shared" si="8"/>
        <v>121</v>
      </c>
      <c r="B125" s="6" t="s">
        <v>3</v>
      </c>
      <c r="C125" s="64" t="s">
        <v>0</v>
      </c>
      <c r="D125" s="34" t="s">
        <v>1924</v>
      </c>
      <c r="E125" s="34" t="s">
        <v>1925</v>
      </c>
      <c r="F125" s="34" t="s">
        <v>139</v>
      </c>
      <c r="G125" s="34" t="s">
        <v>335</v>
      </c>
      <c r="H125" s="34" t="s">
        <v>1926</v>
      </c>
      <c r="I125" s="34" t="s">
        <v>7</v>
      </c>
      <c r="J125" s="34" t="s">
        <v>33</v>
      </c>
      <c r="K125" s="34" t="s">
        <v>1927</v>
      </c>
      <c r="L125" s="34" t="s">
        <v>1928</v>
      </c>
      <c r="M125" s="34" t="s">
        <v>1929</v>
      </c>
      <c r="N125" s="34" t="s">
        <v>1930</v>
      </c>
      <c r="O125" s="34" t="s">
        <v>262</v>
      </c>
      <c r="P125" s="34" t="s">
        <v>1931</v>
      </c>
      <c r="Q125" s="34" t="s">
        <v>1932</v>
      </c>
      <c r="R125" s="34" t="s">
        <v>1932</v>
      </c>
      <c r="S125" s="34" t="s">
        <v>1933</v>
      </c>
      <c r="T125" s="34" t="s">
        <v>1934</v>
      </c>
      <c r="U125" s="34" t="s">
        <v>1935</v>
      </c>
      <c r="V125" s="34" t="s">
        <v>66</v>
      </c>
      <c r="W125" s="34" t="s">
        <v>19</v>
      </c>
      <c r="X125" s="34" t="s">
        <v>1936</v>
      </c>
      <c r="Y125" s="34" t="s">
        <v>1937</v>
      </c>
      <c r="Z125" s="34" t="s">
        <v>1938</v>
      </c>
      <c r="AA125" s="34" t="s">
        <v>262</v>
      </c>
      <c r="AB125" s="34" t="s">
        <v>1939</v>
      </c>
      <c r="AC125" s="34" t="s">
        <v>1940</v>
      </c>
      <c r="AD125" s="34" t="s">
        <v>1941</v>
      </c>
      <c r="AE125" s="34" t="s">
        <v>1942</v>
      </c>
      <c r="AF125" s="34" t="s">
        <v>26</v>
      </c>
      <c r="AG125" s="34" t="s">
        <v>27</v>
      </c>
    </row>
    <row r="126" spans="1:94" ht="24" customHeight="1">
      <c r="A126" s="13">
        <f t="shared" si="8"/>
        <v>122</v>
      </c>
      <c r="B126" s="6" t="s">
        <v>3</v>
      </c>
      <c r="C126" s="64" t="s">
        <v>0</v>
      </c>
      <c r="D126" s="6" t="s">
        <v>3887</v>
      </c>
      <c r="E126" s="6" t="s">
        <v>3888</v>
      </c>
      <c r="F126" s="6" t="s">
        <v>95</v>
      </c>
      <c r="G126" s="6" t="s">
        <v>335</v>
      </c>
      <c r="H126" s="6" t="s">
        <v>3889</v>
      </c>
      <c r="I126" s="6" t="s">
        <v>7</v>
      </c>
      <c r="J126" s="6" t="s">
        <v>3890</v>
      </c>
      <c r="K126" s="6" t="s">
        <v>3891</v>
      </c>
      <c r="L126" s="6" t="s">
        <v>3892</v>
      </c>
      <c r="M126" s="6" t="s">
        <v>3893</v>
      </c>
      <c r="N126" s="6" t="s">
        <v>3894</v>
      </c>
      <c r="O126" s="7" t="s">
        <v>3895</v>
      </c>
      <c r="P126" s="6" t="s">
        <v>3896</v>
      </c>
      <c r="Q126" s="6" t="s">
        <v>3897</v>
      </c>
      <c r="R126" s="6" t="s">
        <v>3897</v>
      </c>
      <c r="S126" s="6" t="s">
        <v>3898</v>
      </c>
      <c r="T126" s="6" t="s">
        <v>3899</v>
      </c>
      <c r="U126" s="6" t="s">
        <v>3900</v>
      </c>
      <c r="V126" s="6" t="s">
        <v>66</v>
      </c>
      <c r="W126" s="6" t="s">
        <v>19</v>
      </c>
      <c r="X126" s="6" t="s">
        <v>3018</v>
      </c>
      <c r="Y126" s="6" t="s">
        <v>3901</v>
      </c>
      <c r="Z126" s="6" t="s">
        <v>3902</v>
      </c>
      <c r="AA126" s="6" t="s">
        <v>3897</v>
      </c>
      <c r="AB126" s="6" t="s">
        <v>3903</v>
      </c>
      <c r="AC126" s="6" t="s">
        <v>3904</v>
      </c>
      <c r="AD126" s="6" t="s">
        <v>3905</v>
      </c>
      <c r="AE126" s="6" t="s">
        <v>3906</v>
      </c>
      <c r="AF126" s="6" t="s">
        <v>26</v>
      </c>
      <c r="AG126" s="6" t="s">
        <v>27</v>
      </c>
    </row>
    <row r="127" spans="1:94" ht="24" customHeight="1">
      <c r="A127" s="13">
        <f t="shared" si="8"/>
        <v>123</v>
      </c>
      <c r="B127" s="6" t="s">
        <v>3</v>
      </c>
      <c r="C127" s="64" t="s">
        <v>0</v>
      </c>
      <c r="D127" s="6" t="s">
        <v>2925</v>
      </c>
      <c r="E127" s="6" t="s">
        <v>2926</v>
      </c>
      <c r="F127" s="6" t="s">
        <v>139</v>
      </c>
      <c r="G127" s="6" t="s">
        <v>5</v>
      </c>
      <c r="H127" s="6" t="s">
        <v>2927</v>
      </c>
      <c r="I127" s="6" t="s">
        <v>7</v>
      </c>
      <c r="J127" s="6" t="s">
        <v>33</v>
      </c>
      <c r="K127" s="6" t="s">
        <v>2928</v>
      </c>
      <c r="L127" s="6" t="s">
        <v>2929</v>
      </c>
      <c r="M127" s="6" t="s">
        <v>2930</v>
      </c>
      <c r="N127" s="6" t="s">
        <v>2931</v>
      </c>
      <c r="O127" s="7" t="s">
        <v>2932</v>
      </c>
      <c r="P127" s="6" t="s">
        <v>2933</v>
      </c>
      <c r="Q127" s="6">
        <v>918572228592</v>
      </c>
      <c r="R127" s="6">
        <v>918572230804</v>
      </c>
      <c r="S127" s="6" t="s">
        <v>2934</v>
      </c>
      <c r="T127" s="6" t="s">
        <v>2935</v>
      </c>
      <c r="U127" s="6" t="s">
        <v>2936</v>
      </c>
      <c r="V127" s="6" t="s">
        <v>18</v>
      </c>
      <c r="W127" s="6" t="s">
        <v>19</v>
      </c>
      <c r="X127" s="6" t="s">
        <v>2937</v>
      </c>
      <c r="Y127" s="6" t="s">
        <v>2938</v>
      </c>
      <c r="Z127" s="6">
        <v>918572228592</v>
      </c>
      <c r="AA127" s="6">
        <v>918572230804</v>
      </c>
      <c r="AB127" s="6" t="s">
        <v>2939</v>
      </c>
      <c r="AC127" s="6" t="s">
        <v>2940</v>
      </c>
      <c r="AD127" s="6" t="s">
        <v>2941</v>
      </c>
      <c r="AE127" s="6" t="s">
        <v>2942</v>
      </c>
      <c r="AF127" s="6" t="s">
        <v>135</v>
      </c>
      <c r="AG127" s="6" t="s">
        <v>27</v>
      </c>
    </row>
    <row r="128" spans="1:94" ht="24" customHeight="1">
      <c r="A128" s="13">
        <f t="shared" si="8"/>
        <v>124</v>
      </c>
      <c r="B128" s="6" t="s">
        <v>3</v>
      </c>
      <c r="C128" s="64" t="s">
        <v>0</v>
      </c>
      <c r="D128" s="6" t="s">
        <v>6279</v>
      </c>
      <c r="E128" s="6" t="s">
        <v>6280</v>
      </c>
      <c r="F128" s="6" t="s">
        <v>809</v>
      </c>
      <c r="G128" s="6" t="s">
        <v>335</v>
      </c>
      <c r="H128" s="6" t="s">
        <v>6281</v>
      </c>
      <c r="I128" s="6" t="s">
        <v>246</v>
      </c>
      <c r="J128" s="6" t="s">
        <v>33</v>
      </c>
      <c r="K128" s="6" t="s">
        <v>6282</v>
      </c>
      <c r="L128" s="6" t="s">
        <v>6283</v>
      </c>
      <c r="M128" s="6" t="s">
        <v>6284</v>
      </c>
      <c r="N128" s="6" t="s">
        <v>5142</v>
      </c>
      <c r="O128" s="7" t="s">
        <v>5143</v>
      </c>
      <c r="P128" s="6" t="s">
        <v>6285</v>
      </c>
      <c r="Q128" s="6" t="s">
        <v>6286</v>
      </c>
      <c r="R128" s="6">
        <f>92-42-35860185</f>
        <v>-35860135</v>
      </c>
      <c r="S128" s="6" t="s">
        <v>6287</v>
      </c>
      <c r="T128" s="6" t="s">
        <v>6288</v>
      </c>
      <c r="U128" s="6" t="s">
        <v>6289</v>
      </c>
      <c r="V128" s="6" t="s">
        <v>66</v>
      </c>
      <c r="W128" s="6" t="s">
        <v>19</v>
      </c>
      <c r="X128" s="6" t="s">
        <v>5142</v>
      </c>
      <c r="Y128" s="6" t="s">
        <v>6290</v>
      </c>
      <c r="Z128" s="6" t="s">
        <v>6286</v>
      </c>
      <c r="AA128" s="6">
        <f>92-42-35860185</f>
        <v>-35860135</v>
      </c>
      <c r="AB128" s="6" t="s">
        <v>6291</v>
      </c>
      <c r="AC128" s="6" t="s">
        <v>6292</v>
      </c>
      <c r="AD128" s="6" t="s">
        <v>6293</v>
      </c>
      <c r="AE128" s="6" t="s">
        <v>5154</v>
      </c>
      <c r="AF128" s="6" t="s">
        <v>26</v>
      </c>
      <c r="AG128" s="6" t="s">
        <v>27</v>
      </c>
    </row>
    <row r="129" spans="1:42" ht="24" customHeight="1">
      <c r="A129" s="13">
        <f t="shared" si="8"/>
        <v>125</v>
      </c>
      <c r="B129" s="6" t="s">
        <v>3</v>
      </c>
      <c r="C129" s="64" t="s">
        <v>0</v>
      </c>
      <c r="D129" s="6" t="s">
        <v>1390</v>
      </c>
      <c r="E129" s="6" t="s">
        <v>1391</v>
      </c>
      <c r="F129" s="6" t="s">
        <v>1206</v>
      </c>
      <c r="G129" s="6" t="s">
        <v>5</v>
      </c>
      <c r="H129" s="6" t="s">
        <v>1393</v>
      </c>
      <c r="I129" s="6" t="s">
        <v>715</v>
      </c>
      <c r="J129" s="6" t="s">
        <v>33</v>
      </c>
      <c r="K129" s="6" t="s">
        <v>1394</v>
      </c>
      <c r="L129" s="6" t="s">
        <v>1395</v>
      </c>
      <c r="M129" s="6" t="s">
        <v>1396</v>
      </c>
      <c r="N129" s="6" t="s">
        <v>1397</v>
      </c>
      <c r="O129" s="7" t="s">
        <v>1398</v>
      </c>
      <c r="P129" s="6" t="s">
        <v>1399</v>
      </c>
      <c r="Q129" s="6">
        <f>92-91-5844641</f>
        <v>-5844640</v>
      </c>
      <c r="R129" s="6">
        <f>92-91-5844641</f>
        <v>-5844640</v>
      </c>
      <c r="S129" s="6" t="s">
        <v>1400</v>
      </c>
      <c r="T129" s="6" t="s">
        <v>1401</v>
      </c>
      <c r="U129" s="6" t="s">
        <v>1402</v>
      </c>
      <c r="V129" s="6" t="s">
        <v>66</v>
      </c>
      <c r="W129" s="6" t="s">
        <v>193</v>
      </c>
      <c r="X129" s="6" t="s">
        <v>1403</v>
      </c>
      <c r="Y129" s="6" t="s">
        <v>1404</v>
      </c>
      <c r="Z129" s="6">
        <f>92-3319796647</f>
        <v>-3319796555</v>
      </c>
      <c r="AA129" s="6">
        <f>92-91-5844641</f>
        <v>-5844640</v>
      </c>
      <c r="AB129" s="6" t="s">
        <v>1405</v>
      </c>
      <c r="AC129" s="6" t="s">
        <v>1394</v>
      </c>
      <c r="AD129" s="6" t="s">
        <v>1393</v>
      </c>
      <c r="AE129" s="6" t="s">
        <v>1406</v>
      </c>
      <c r="AF129" s="6" t="s">
        <v>26</v>
      </c>
      <c r="AG129" s="6" t="s">
        <v>27</v>
      </c>
    </row>
    <row r="130" spans="1:42" ht="24" customHeight="1">
      <c r="A130" s="13">
        <f t="shared" si="8"/>
        <v>126</v>
      </c>
      <c r="B130" s="6" t="s">
        <v>3</v>
      </c>
      <c r="C130" s="64" t="s">
        <v>0</v>
      </c>
      <c r="D130" s="34" t="s">
        <v>2198</v>
      </c>
      <c r="E130" s="34" t="s">
        <v>2199</v>
      </c>
      <c r="F130" s="34" t="s">
        <v>809</v>
      </c>
      <c r="G130" s="34" t="s">
        <v>5</v>
      </c>
      <c r="H130" s="34" t="s">
        <v>2200</v>
      </c>
      <c r="I130" s="34" t="s">
        <v>7</v>
      </c>
      <c r="J130" s="34" t="s">
        <v>448</v>
      </c>
      <c r="K130" s="34" t="s">
        <v>2201</v>
      </c>
      <c r="L130" s="34" t="s">
        <v>2202</v>
      </c>
      <c r="M130" s="34" t="s">
        <v>2203</v>
      </c>
      <c r="N130" s="34" t="s">
        <v>2204</v>
      </c>
      <c r="O130" s="35" t="s">
        <v>2205</v>
      </c>
      <c r="P130" s="34" t="s">
        <v>2206</v>
      </c>
      <c r="Q130" s="34">
        <f>92-61-4585471-72</f>
        <v>-4585512</v>
      </c>
      <c r="R130" s="34">
        <f>92-61-4585473</f>
        <v>-4585442</v>
      </c>
      <c r="S130" s="34" t="s">
        <v>2207</v>
      </c>
      <c r="T130" s="34" t="s">
        <v>2208</v>
      </c>
      <c r="U130" s="34" t="s">
        <v>2209</v>
      </c>
      <c r="V130" s="34" t="s">
        <v>18</v>
      </c>
      <c r="W130" s="34" t="s">
        <v>19</v>
      </c>
      <c r="X130" s="34" t="s">
        <v>2204</v>
      </c>
      <c r="Y130" s="34" t="s">
        <v>2206</v>
      </c>
      <c r="Z130" s="34">
        <f>92-3006301215</f>
        <v>-3006301123</v>
      </c>
      <c r="AA130" s="34">
        <f>92-61-4585473</f>
        <v>-4585442</v>
      </c>
      <c r="AB130" s="34" t="s">
        <v>2210</v>
      </c>
      <c r="AC130" s="34" t="s">
        <v>2211</v>
      </c>
      <c r="AD130" s="34" t="s">
        <v>2212</v>
      </c>
      <c r="AE130" s="34" t="s">
        <v>2213</v>
      </c>
      <c r="AF130" s="34" t="s">
        <v>135</v>
      </c>
      <c r="AG130" s="34" t="s">
        <v>27</v>
      </c>
    </row>
    <row r="131" spans="1:42" ht="24" customHeight="1">
      <c r="A131" s="13">
        <f t="shared" si="8"/>
        <v>127</v>
      </c>
      <c r="B131" s="6" t="s">
        <v>3</v>
      </c>
      <c r="C131" s="68" t="s">
        <v>0</v>
      </c>
      <c r="D131" s="6" t="s">
        <v>333</v>
      </c>
      <c r="E131" s="6" t="s">
        <v>334</v>
      </c>
      <c r="F131" s="6" t="s">
        <v>4</v>
      </c>
      <c r="G131" s="6" t="s">
        <v>335</v>
      </c>
      <c r="H131" s="6" t="s">
        <v>24</v>
      </c>
      <c r="I131" s="6" t="s">
        <v>7</v>
      </c>
      <c r="J131" s="6" t="s">
        <v>33</v>
      </c>
      <c r="K131" s="6" t="s">
        <v>336</v>
      </c>
      <c r="L131" s="6" t="s">
        <v>337</v>
      </c>
      <c r="M131" s="6" t="s">
        <v>338</v>
      </c>
      <c r="N131" s="6" t="s">
        <v>339</v>
      </c>
      <c r="O131" s="6" t="s">
        <v>336</v>
      </c>
      <c r="P131" s="6" t="s">
        <v>340</v>
      </c>
      <c r="Q131" s="6">
        <v>88028190801</v>
      </c>
      <c r="R131" s="6" t="s">
        <v>336</v>
      </c>
      <c r="S131" s="6" t="s">
        <v>341</v>
      </c>
      <c r="T131" s="6" t="s">
        <v>342</v>
      </c>
      <c r="U131" s="6" t="s">
        <v>343</v>
      </c>
      <c r="V131" s="6" t="s">
        <v>66</v>
      </c>
      <c r="W131" s="6" t="s">
        <v>193</v>
      </c>
      <c r="X131" s="6" t="s">
        <v>344</v>
      </c>
      <c r="Y131" s="6" t="s">
        <v>345</v>
      </c>
      <c r="Z131" s="6">
        <v>8801556487318</v>
      </c>
      <c r="AA131" s="6" t="s">
        <v>336</v>
      </c>
      <c r="AB131" s="6" t="s">
        <v>346</v>
      </c>
      <c r="AC131" s="6" t="s">
        <v>347</v>
      </c>
      <c r="AD131" s="6" t="s">
        <v>348</v>
      </c>
      <c r="AE131" s="6" t="s">
        <v>349</v>
      </c>
      <c r="AF131" s="6" t="s">
        <v>135</v>
      </c>
      <c r="AG131" s="6" t="s">
        <v>27</v>
      </c>
    </row>
    <row r="132" spans="1:42" ht="24" customHeight="1">
      <c r="A132" s="13">
        <f t="shared" si="8"/>
        <v>128</v>
      </c>
      <c r="B132" s="6" t="s">
        <v>3</v>
      </c>
      <c r="C132" s="68" t="s">
        <v>0</v>
      </c>
      <c r="D132" s="6" t="s">
        <v>5083</v>
      </c>
      <c r="E132" s="6" t="s">
        <v>5084</v>
      </c>
      <c r="F132" s="6" t="s">
        <v>4</v>
      </c>
      <c r="G132" s="6" t="s">
        <v>5</v>
      </c>
      <c r="H132" s="6" t="s">
        <v>5085</v>
      </c>
      <c r="I132" s="6" t="s">
        <v>7</v>
      </c>
      <c r="J132" s="6" t="s">
        <v>33</v>
      </c>
      <c r="K132" s="6" t="s">
        <v>5086</v>
      </c>
      <c r="L132" s="6" t="s">
        <v>5087</v>
      </c>
      <c r="M132" s="6" t="s">
        <v>5088</v>
      </c>
      <c r="N132" s="6" t="s">
        <v>5089</v>
      </c>
      <c r="O132" s="7" t="s">
        <v>5090</v>
      </c>
      <c r="P132" s="6" t="s">
        <v>5091</v>
      </c>
      <c r="Q132" s="6" t="s">
        <v>5092</v>
      </c>
      <c r="R132" s="6" t="s">
        <v>5093</v>
      </c>
      <c r="S132" s="6" t="s">
        <v>5094</v>
      </c>
      <c r="T132" s="6" t="s">
        <v>5095</v>
      </c>
      <c r="U132" s="6" t="s">
        <v>5096</v>
      </c>
      <c r="V132" s="6" t="s">
        <v>18</v>
      </c>
      <c r="W132" s="6" t="s">
        <v>19</v>
      </c>
      <c r="X132" s="6" t="s">
        <v>5089</v>
      </c>
      <c r="Y132" s="6" t="s">
        <v>5091</v>
      </c>
      <c r="Z132" s="6">
        <v>8801715546630</v>
      </c>
      <c r="AA132" s="6" t="s">
        <v>5093</v>
      </c>
      <c r="AB132" s="6" t="s">
        <v>5097</v>
      </c>
      <c r="AC132" s="6" t="s">
        <v>5098</v>
      </c>
      <c r="AD132" s="6" t="s">
        <v>5085</v>
      </c>
      <c r="AE132" s="6" t="s">
        <v>5099</v>
      </c>
      <c r="AF132" s="6" t="s">
        <v>26</v>
      </c>
      <c r="AG132" s="6" t="s">
        <v>27</v>
      </c>
    </row>
    <row r="133" spans="1:42" ht="24" customHeight="1">
      <c r="A133" s="13">
        <f t="shared" si="8"/>
        <v>129</v>
      </c>
      <c r="B133" s="6" t="s">
        <v>3</v>
      </c>
      <c r="C133" s="68" t="s">
        <v>0</v>
      </c>
      <c r="D133" s="6" t="s">
        <v>93</v>
      </c>
      <c r="E133" s="6" t="s">
        <v>94</v>
      </c>
      <c r="F133" s="6" t="s">
        <v>95</v>
      </c>
      <c r="G133" s="6" t="s">
        <v>5</v>
      </c>
      <c r="H133" s="6" t="s">
        <v>96</v>
      </c>
      <c r="I133" s="6" t="s">
        <v>7</v>
      </c>
      <c r="J133" s="6" t="s">
        <v>33</v>
      </c>
      <c r="K133" s="6" t="s">
        <v>97</v>
      </c>
      <c r="L133" s="6" t="s">
        <v>98</v>
      </c>
      <c r="M133" s="6" t="s">
        <v>99</v>
      </c>
      <c r="N133" s="6" t="s">
        <v>100</v>
      </c>
      <c r="O133" s="6" t="s">
        <v>101</v>
      </c>
      <c r="P133" s="6" t="s">
        <v>102</v>
      </c>
      <c r="Q133" s="6" t="s">
        <v>103</v>
      </c>
      <c r="R133" s="6" t="s">
        <v>104</v>
      </c>
      <c r="S133" s="6" t="s">
        <v>105</v>
      </c>
      <c r="T133" s="6" t="s">
        <v>106</v>
      </c>
      <c r="U133" s="6" t="s">
        <v>107</v>
      </c>
      <c r="V133" s="6" t="s">
        <v>66</v>
      </c>
      <c r="W133" s="6" t="s">
        <v>19</v>
      </c>
      <c r="X133" s="6" t="s">
        <v>108</v>
      </c>
      <c r="Y133" s="6" t="s">
        <v>109</v>
      </c>
      <c r="Z133" s="6" t="s">
        <v>110</v>
      </c>
      <c r="AA133" s="6" t="s">
        <v>104</v>
      </c>
      <c r="AB133" s="6" t="s">
        <v>111</v>
      </c>
      <c r="AC133" s="6" t="s">
        <v>112</v>
      </c>
      <c r="AD133" s="6" t="s">
        <v>113</v>
      </c>
      <c r="AE133" s="6" t="s">
        <v>114</v>
      </c>
      <c r="AF133" s="6" t="s">
        <v>26</v>
      </c>
      <c r="AG133" s="6" t="s">
        <v>27</v>
      </c>
    </row>
    <row r="134" spans="1:42" ht="24" customHeight="1">
      <c r="A134" s="13">
        <f t="shared" si="8"/>
        <v>130</v>
      </c>
      <c r="B134" s="6" t="s">
        <v>3</v>
      </c>
      <c r="C134" s="64" t="s">
        <v>0</v>
      </c>
      <c r="D134" s="34" t="s">
        <v>2048</v>
      </c>
      <c r="E134" s="34" t="s">
        <v>2049</v>
      </c>
      <c r="F134" s="34" t="s">
        <v>4</v>
      </c>
      <c r="G134" s="34" t="s">
        <v>5</v>
      </c>
      <c r="H134" s="34" t="s">
        <v>2050</v>
      </c>
      <c r="I134" s="34" t="s">
        <v>266</v>
      </c>
      <c r="J134" s="34" t="s">
        <v>448</v>
      </c>
      <c r="K134" s="34" t="s">
        <v>2051</v>
      </c>
      <c r="L134" s="34" t="s">
        <v>2052</v>
      </c>
      <c r="M134" s="34" t="s">
        <v>2053</v>
      </c>
      <c r="N134" s="34" t="s">
        <v>2054</v>
      </c>
      <c r="O134" s="35" t="s">
        <v>2055</v>
      </c>
      <c r="P134" s="34" t="s">
        <v>2056</v>
      </c>
      <c r="Q134" s="34" t="s">
        <v>2057</v>
      </c>
      <c r="R134" s="34" t="s">
        <v>2058</v>
      </c>
      <c r="S134" s="34" t="s">
        <v>2059</v>
      </c>
      <c r="T134" s="34" t="s">
        <v>2060</v>
      </c>
      <c r="U134" s="34" t="s">
        <v>2061</v>
      </c>
      <c r="V134" s="34" t="s">
        <v>66</v>
      </c>
      <c r="W134" s="34" t="s">
        <v>19</v>
      </c>
      <c r="X134" s="34" t="s">
        <v>2062</v>
      </c>
      <c r="Y134" s="34" t="s">
        <v>2056</v>
      </c>
      <c r="Z134" s="34">
        <v>8801713031670</v>
      </c>
      <c r="AA134" s="34">
        <v>8808813453</v>
      </c>
      <c r="AB134" s="34" t="s">
        <v>2063</v>
      </c>
      <c r="AC134" s="34" t="s">
        <v>2064</v>
      </c>
      <c r="AD134" s="34" t="s">
        <v>2065</v>
      </c>
      <c r="AE134" s="34" t="s">
        <v>2066</v>
      </c>
      <c r="AF134" s="34" t="s">
        <v>26</v>
      </c>
      <c r="AG134" s="34" t="s">
        <v>27</v>
      </c>
    </row>
    <row r="135" spans="1:42" ht="24" customHeight="1">
      <c r="A135" s="13">
        <f t="shared" si="8"/>
        <v>131</v>
      </c>
      <c r="B135" s="6" t="s">
        <v>3</v>
      </c>
      <c r="C135" s="64" t="s">
        <v>0</v>
      </c>
      <c r="D135" s="6" t="s">
        <v>3486</v>
      </c>
      <c r="E135" s="6" t="s">
        <v>3487</v>
      </c>
      <c r="F135" s="6" t="s">
        <v>809</v>
      </c>
      <c r="G135" s="6" t="s">
        <v>5</v>
      </c>
      <c r="H135" s="6" t="s">
        <v>3488</v>
      </c>
      <c r="I135" s="6" t="s">
        <v>7</v>
      </c>
      <c r="J135" s="6" t="s">
        <v>33</v>
      </c>
      <c r="K135" s="6" t="s">
        <v>3489</v>
      </c>
      <c r="L135" s="6" t="s">
        <v>3490</v>
      </c>
      <c r="M135" s="6" t="s">
        <v>3491</v>
      </c>
      <c r="N135" s="6" t="s">
        <v>3492</v>
      </c>
      <c r="O135" s="7" t="s">
        <v>3493</v>
      </c>
      <c r="P135" s="6" t="s">
        <v>3494</v>
      </c>
      <c r="Q135" s="6">
        <v>923334649748</v>
      </c>
      <c r="R135" s="6" t="s">
        <v>3495</v>
      </c>
      <c r="S135" s="6" t="s">
        <v>3496</v>
      </c>
      <c r="T135" s="6" t="s">
        <v>3497</v>
      </c>
      <c r="U135" s="6" t="s">
        <v>3498</v>
      </c>
      <c r="V135" s="6" t="s">
        <v>18</v>
      </c>
      <c r="W135" s="6" t="s">
        <v>19</v>
      </c>
      <c r="X135" s="6" t="s">
        <v>3492</v>
      </c>
      <c r="Y135" s="6" t="s">
        <v>3499</v>
      </c>
      <c r="Z135" s="6">
        <v>923334649748</v>
      </c>
      <c r="AA135" s="6" t="s">
        <v>3495</v>
      </c>
      <c r="AB135" s="6" t="s">
        <v>3500</v>
      </c>
      <c r="AC135" s="6" t="s">
        <v>3489</v>
      </c>
      <c r="AD135" s="6" t="s">
        <v>3501</v>
      </c>
      <c r="AE135" s="6" t="s">
        <v>3502</v>
      </c>
      <c r="AF135" s="6" t="s">
        <v>26</v>
      </c>
      <c r="AG135" s="6" t="s">
        <v>27</v>
      </c>
    </row>
    <row r="136" spans="1:42" ht="24" customHeight="1">
      <c r="A136" s="13">
        <f t="shared" si="8"/>
        <v>132</v>
      </c>
      <c r="B136" s="6" t="s">
        <v>3</v>
      </c>
      <c r="C136" s="64" t="s">
        <v>0</v>
      </c>
      <c r="D136" s="6" t="s">
        <v>4411</v>
      </c>
      <c r="E136" s="6" t="s">
        <v>4412</v>
      </c>
      <c r="F136" s="6" t="s">
        <v>4</v>
      </c>
      <c r="G136" s="6" t="s">
        <v>5</v>
      </c>
      <c r="H136" s="6" t="s">
        <v>4413</v>
      </c>
      <c r="I136" s="6" t="s">
        <v>7</v>
      </c>
      <c r="J136" s="6" t="s">
        <v>33</v>
      </c>
      <c r="K136" s="6" t="s">
        <v>336</v>
      </c>
      <c r="L136" s="6" t="s">
        <v>4414</v>
      </c>
      <c r="M136" s="6" t="s">
        <v>4415</v>
      </c>
      <c r="N136" s="6" t="s">
        <v>4416</v>
      </c>
      <c r="O136" s="6" t="s">
        <v>336</v>
      </c>
      <c r="P136" s="6" t="s">
        <v>4417</v>
      </c>
      <c r="Q136" s="6" t="s">
        <v>4418</v>
      </c>
      <c r="R136" s="6" t="s">
        <v>336</v>
      </c>
      <c r="S136" s="6" t="s">
        <v>4419</v>
      </c>
      <c r="T136" s="6" t="s">
        <v>4420</v>
      </c>
      <c r="U136" s="6" t="s">
        <v>4421</v>
      </c>
      <c r="V136" s="6" t="s">
        <v>18</v>
      </c>
      <c r="W136" s="6" t="s">
        <v>801</v>
      </c>
      <c r="X136" s="6" t="s">
        <v>4422</v>
      </c>
      <c r="Y136" s="6" t="s">
        <v>4423</v>
      </c>
      <c r="Z136" s="6">
        <v>8801713066710</v>
      </c>
      <c r="AA136" s="6" t="s">
        <v>336</v>
      </c>
      <c r="AB136" s="6" t="s">
        <v>4424</v>
      </c>
      <c r="AC136" s="6" t="s">
        <v>4425</v>
      </c>
      <c r="AD136" s="6" t="s">
        <v>4426</v>
      </c>
      <c r="AE136" s="6" t="s">
        <v>4427</v>
      </c>
      <c r="AF136" s="6" t="s">
        <v>26</v>
      </c>
      <c r="AG136" s="6" t="s">
        <v>27</v>
      </c>
    </row>
    <row r="137" spans="1:42" ht="24" customHeight="1">
      <c r="A137" s="13">
        <f t="shared" si="8"/>
        <v>133</v>
      </c>
      <c r="B137" s="6" t="s">
        <v>3</v>
      </c>
      <c r="C137" s="66" t="s">
        <v>0</v>
      </c>
      <c r="D137" s="6" t="s">
        <v>426</v>
      </c>
      <c r="E137" s="6" t="s">
        <v>427</v>
      </c>
      <c r="F137" s="6" t="s">
        <v>139</v>
      </c>
      <c r="G137" s="6" t="s">
        <v>5</v>
      </c>
      <c r="H137" s="6" t="s">
        <v>428</v>
      </c>
      <c r="I137" s="6" t="s">
        <v>7</v>
      </c>
      <c r="J137" s="6" t="s">
        <v>33</v>
      </c>
      <c r="K137" s="6" t="s">
        <v>429</v>
      </c>
      <c r="L137" s="6" t="s">
        <v>430</v>
      </c>
      <c r="M137" s="6" t="s">
        <v>431</v>
      </c>
      <c r="N137" s="6" t="s">
        <v>432</v>
      </c>
      <c r="O137" s="7" t="s">
        <v>433</v>
      </c>
      <c r="P137" s="6" t="s">
        <v>434</v>
      </c>
      <c r="Q137" s="6" t="s">
        <v>435</v>
      </c>
      <c r="R137" s="6" t="s">
        <v>435</v>
      </c>
      <c r="S137" s="6" t="s">
        <v>436</v>
      </c>
      <c r="T137" s="6" t="s">
        <v>437</v>
      </c>
      <c r="U137" s="6" t="s">
        <v>438</v>
      </c>
      <c r="V137" s="6" t="s">
        <v>18</v>
      </c>
      <c r="W137" s="6" t="s">
        <v>193</v>
      </c>
      <c r="X137" s="6" t="s">
        <v>439</v>
      </c>
      <c r="Y137" s="6" t="s">
        <v>440</v>
      </c>
      <c r="Z137" s="6">
        <v>9990452079</v>
      </c>
      <c r="AA137" s="6" t="s">
        <v>435</v>
      </c>
      <c r="AB137" s="6" t="s">
        <v>441</v>
      </c>
      <c r="AC137" s="6" t="s">
        <v>429</v>
      </c>
      <c r="AD137" s="6" t="s">
        <v>442</v>
      </c>
      <c r="AE137" s="6" t="s">
        <v>443</v>
      </c>
      <c r="AF137" s="6" t="s">
        <v>26</v>
      </c>
      <c r="AG137" s="6" t="s">
        <v>27</v>
      </c>
    </row>
    <row r="138" spans="1:42" ht="24" customHeight="1">
      <c r="A138" s="13">
        <f t="shared" si="8"/>
        <v>134</v>
      </c>
      <c r="B138" s="6" t="s">
        <v>3</v>
      </c>
      <c r="C138" s="66" t="s">
        <v>0</v>
      </c>
      <c r="D138" s="6" t="s">
        <v>6119</v>
      </c>
      <c r="E138" s="6" t="s">
        <v>6120</v>
      </c>
      <c r="F138" s="6" t="s">
        <v>31</v>
      </c>
      <c r="G138" s="6" t="s">
        <v>244</v>
      </c>
      <c r="H138" s="6" t="s">
        <v>6121</v>
      </c>
      <c r="I138" s="6" t="s">
        <v>246</v>
      </c>
      <c r="J138" s="6" t="s">
        <v>33</v>
      </c>
      <c r="K138" s="6" t="s">
        <v>123</v>
      </c>
      <c r="L138" s="6" t="s">
        <v>6122</v>
      </c>
      <c r="M138" s="6" t="s">
        <v>6123</v>
      </c>
      <c r="N138" s="6" t="s">
        <v>6124</v>
      </c>
      <c r="O138" s="7" t="s">
        <v>6125</v>
      </c>
      <c r="P138" s="6" t="s">
        <v>6126</v>
      </c>
      <c r="Q138" s="6" t="s">
        <v>6127</v>
      </c>
      <c r="R138" s="6" t="s">
        <v>6128</v>
      </c>
      <c r="S138" s="6" t="s">
        <v>6129</v>
      </c>
      <c r="T138" s="6" t="s">
        <v>6130</v>
      </c>
      <c r="U138" s="6" t="s">
        <v>6131</v>
      </c>
      <c r="V138" s="6" t="s">
        <v>66</v>
      </c>
      <c r="W138" s="6" t="s">
        <v>801</v>
      </c>
      <c r="X138" s="6" t="s">
        <v>6132</v>
      </c>
      <c r="Y138" s="6" t="s">
        <v>6133</v>
      </c>
      <c r="Z138" s="6">
        <v>9840702226</v>
      </c>
      <c r="AA138" s="6" t="s">
        <v>6134</v>
      </c>
      <c r="AB138" s="6" t="s">
        <v>6135</v>
      </c>
      <c r="AC138" s="6" t="s">
        <v>123</v>
      </c>
      <c r="AD138" s="6" t="s">
        <v>6136</v>
      </c>
      <c r="AE138" s="6" t="s">
        <v>6137</v>
      </c>
      <c r="AF138" s="6" t="s">
        <v>26</v>
      </c>
      <c r="AG138" s="6" t="s">
        <v>27</v>
      </c>
    </row>
    <row r="139" spans="1:42" ht="24" customHeight="1">
      <c r="A139" s="13">
        <f t="shared" si="8"/>
        <v>135</v>
      </c>
      <c r="B139" s="6" t="s">
        <v>3</v>
      </c>
      <c r="C139" s="64" t="s">
        <v>0</v>
      </c>
      <c r="D139" s="6" t="s">
        <v>159</v>
      </c>
      <c r="E139" s="6" t="s">
        <v>160</v>
      </c>
      <c r="F139" s="6" t="s">
        <v>162</v>
      </c>
      <c r="G139" s="6" t="s">
        <v>117</v>
      </c>
      <c r="H139" s="6" t="s">
        <v>133</v>
      </c>
      <c r="I139" s="6" t="s">
        <v>7</v>
      </c>
      <c r="J139" s="6" t="s">
        <v>163</v>
      </c>
      <c r="K139" s="6" t="s">
        <v>164</v>
      </c>
      <c r="L139" s="6" t="s">
        <v>165</v>
      </c>
      <c r="M139" s="6" t="s">
        <v>166</v>
      </c>
      <c r="N139" s="6" t="s">
        <v>167</v>
      </c>
      <c r="O139" s="6" t="s">
        <v>168</v>
      </c>
      <c r="P139" s="6" t="s">
        <v>169</v>
      </c>
      <c r="Q139" s="6" t="s">
        <v>170</v>
      </c>
      <c r="R139" s="6" t="s">
        <v>171</v>
      </c>
      <c r="S139" s="6" t="s">
        <v>172</v>
      </c>
      <c r="T139" s="6" t="s">
        <v>173</v>
      </c>
      <c r="U139" s="6" t="s">
        <v>174</v>
      </c>
      <c r="V139" s="6" t="s">
        <v>18</v>
      </c>
      <c r="W139" s="6" t="s">
        <v>19</v>
      </c>
      <c r="X139" s="6" t="s">
        <v>175</v>
      </c>
      <c r="Y139" s="6" t="s">
        <v>176</v>
      </c>
      <c r="Z139" s="6">
        <v>9607775278</v>
      </c>
      <c r="AA139" s="6">
        <v>9603313716</v>
      </c>
      <c r="AB139" s="6" t="s">
        <v>177</v>
      </c>
      <c r="AC139" s="6" t="s">
        <v>177</v>
      </c>
      <c r="AD139" s="6" t="s">
        <v>133</v>
      </c>
      <c r="AE139" s="6" t="s">
        <v>178</v>
      </c>
      <c r="AF139" s="6" t="s">
        <v>26</v>
      </c>
      <c r="AG139" s="6" t="s">
        <v>27</v>
      </c>
    </row>
    <row r="140" spans="1:42" ht="24" customHeight="1">
      <c r="A140" s="13">
        <f t="shared" si="8"/>
        <v>136</v>
      </c>
      <c r="B140" s="6" t="s">
        <v>3</v>
      </c>
      <c r="C140" s="64" t="s">
        <v>0</v>
      </c>
      <c r="D140" s="6" t="s">
        <v>3689</v>
      </c>
      <c r="E140" s="6" t="s">
        <v>3690</v>
      </c>
      <c r="F140" s="6" t="s">
        <v>139</v>
      </c>
      <c r="G140" s="6" t="s">
        <v>5</v>
      </c>
      <c r="H140" s="6" t="s">
        <v>5435</v>
      </c>
      <c r="I140" s="6" t="s">
        <v>7</v>
      </c>
      <c r="J140" s="6" t="s">
        <v>448</v>
      </c>
      <c r="K140" s="6" t="s">
        <v>5436</v>
      </c>
      <c r="L140" s="6" t="s">
        <v>5437</v>
      </c>
      <c r="M140" s="6" t="s">
        <v>5438</v>
      </c>
      <c r="N140" s="6" t="s">
        <v>3691</v>
      </c>
      <c r="O140" s="7" t="s">
        <v>3692</v>
      </c>
      <c r="P140" s="6" t="s">
        <v>3693</v>
      </c>
      <c r="Q140" s="6">
        <f>91-141-2531242</f>
        <v>-2531292</v>
      </c>
      <c r="R140" s="6" t="s">
        <v>3695</v>
      </c>
      <c r="S140" s="6" t="s">
        <v>5439</v>
      </c>
      <c r="T140" s="6" t="s">
        <v>5440</v>
      </c>
      <c r="U140" s="6" t="s">
        <v>3696</v>
      </c>
      <c r="V140" s="6" t="s">
        <v>18</v>
      </c>
      <c r="W140" s="6" t="s">
        <v>801</v>
      </c>
      <c r="X140" s="6" t="s">
        <v>3691</v>
      </c>
      <c r="Y140" s="6" t="s">
        <v>3693</v>
      </c>
      <c r="Z140" s="6" t="s">
        <v>3694</v>
      </c>
      <c r="AA140" s="6" t="s">
        <v>3694</v>
      </c>
      <c r="AB140" s="6" t="s">
        <v>5441</v>
      </c>
      <c r="AC140" s="6" t="s">
        <v>5442</v>
      </c>
      <c r="AD140" s="6" t="s">
        <v>5443</v>
      </c>
      <c r="AE140" s="6" t="s">
        <v>5444</v>
      </c>
      <c r="AF140" s="6" t="s">
        <v>135</v>
      </c>
      <c r="AG140" s="6" t="s">
        <v>27</v>
      </c>
      <c r="AH140" s="84"/>
      <c r="AI140" s="84"/>
      <c r="AJ140" s="84"/>
      <c r="AK140" s="84"/>
      <c r="AL140" s="84"/>
      <c r="AM140" s="84"/>
      <c r="AN140" s="84"/>
      <c r="AO140" s="84"/>
      <c r="AP140" s="84"/>
    </row>
    <row r="141" spans="1:42" ht="24" customHeight="1">
      <c r="A141" s="13">
        <f t="shared" si="8"/>
        <v>137</v>
      </c>
      <c r="B141" s="6" t="s">
        <v>3</v>
      </c>
      <c r="C141" s="64" t="s">
        <v>0</v>
      </c>
      <c r="D141" s="34" t="s">
        <v>6949</v>
      </c>
      <c r="E141" s="34" t="s">
        <v>2146</v>
      </c>
      <c r="F141" s="34" t="s">
        <v>139</v>
      </c>
      <c r="G141" s="34" t="s">
        <v>283</v>
      </c>
      <c r="H141" s="34" t="s">
        <v>2147</v>
      </c>
      <c r="I141" s="34" t="s">
        <v>266</v>
      </c>
      <c r="J141" s="34" t="s">
        <v>448</v>
      </c>
      <c r="K141" s="34" t="s">
        <v>2148</v>
      </c>
      <c r="L141" s="34" t="s">
        <v>2149</v>
      </c>
      <c r="M141" s="34" t="s">
        <v>2150</v>
      </c>
      <c r="N141" s="34" t="s">
        <v>2151</v>
      </c>
      <c r="O141" s="35" t="s">
        <v>2152</v>
      </c>
      <c r="P141" s="34" t="s">
        <v>2153</v>
      </c>
      <c r="Q141" s="34">
        <v>911124339218</v>
      </c>
      <c r="R141" s="34">
        <v>911124339221</v>
      </c>
      <c r="S141" s="34" t="s">
        <v>2154</v>
      </c>
      <c r="T141" s="34" t="s">
        <v>2155</v>
      </c>
      <c r="U141" s="34" t="s">
        <v>2156</v>
      </c>
      <c r="V141" s="34" t="s">
        <v>66</v>
      </c>
      <c r="W141" s="34" t="s">
        <v>19</v>
      </c>
      <c r="X141" s="34" t="s">
        <v>2157</v>
      </c>
      <c r="Y141" s="34" t="s">
        <v>2158</v>
      </c>
      <c r="Z141" s="34">
        <v>918800648585</v>
      </c>
      <c r="AA141" s="34">
        <v>911124339221</v>
      </c>
      <c r="AB141" s="34" t="s">
        <v>2159</v>
      </c>
      <c r="AC141" s="34" t="s">
        <v>2160</v>
      </c>
      <c r="AD141" s="34" t="s">
        <v>2161</v>
      </c>
      <c r="AE141" s="34" t="s">
        <v>2162</v>
      </c>
      <c r="AF141" s="34" t="s">
        <v>26</v>
      </c>
      <c r="AG141" s="34" t="s">
        <v>27</v>
      </c>
      <c r="AH141" s="84"/>
      <c r="AI141" s="84"/>
      <c r="AJ141" s="84"/>
      <c r="AK141" s="84"/>
      <c r="AL141" s="84"/>
      <c r="AM141" s="84"/>
      <c r="AN141" s="84"/>
      <c r="AO141" s="84"/>
      <c r="AP141" s="84"/>
    </row>
    <row r="142" spans="1:42" ht="24" customHeight="1">
      <c r="A142" s="13">
        <f t="shared" si="8"/>
        <v>138</v>
      </c>
      <c r="B142" s="6" t="s">
        <v>3</v>
      </c>
      <c r="C142" s="64" t="s">
        <v>0</v>
      </c>
      <c r="D142" s="6" t="s">
        <v>1</v>
      </c>
      <c r="E142" s="6" t="s">
        <v>2</v>
      </c>
      <c r="F142" s="6" t="s">
        <v>4</v>
      </c>
      <c r="G142" s="6" t="s">
        <v>5</v>
      </c>
      <c r="H142" s="6" t="s">
        <v>6</v>
      </c>
      <c r="I142" s="6" t="s">
        <v>7</v>
      </c>
      <c r="J142" s="6" t="s">
        <v>8</v>
      </c>
      <c r="K142" s="6" t="s">
        <v>9</v>
      </c>
      <c r="L142" s="6" t="s">
        <v>10</v>
      </c>
      <c r="M142" s="6" t="s">
        <v>11</v>
      </c>
      <c r="N142" s="6" t="s">
        <v>12</v>
      </c>
      <c r="O142" s="7" t="s">
        <v>13</v>
      </c>
      <c r="P142" s="6" t="s">
        <v>14</v>
      </c>
      <c r="Q142" s="6">
        <v>8801717150331</v>
      </c>
      <c r="R142" s="6">
        <v>44862288</v>
      </c>
      <c r="S142" s="6" t="s">
        <v>15</v>
      </c>
      <c r="T142" s="6" t="s">
        <v>16</v>
      </c>
      <c r="U142" s="6" t="s">
        <v>17</v>
      </c>
      <c r="V142" s="6" t="s">
        <v>18</v>
      </c>
      <c r="W142" s="6" t="s">
        <v>19</v>
      </c>
      <c r="X142" s="6" t="s">
        <v>20</v>
      </c>
      <c r="Y142" s="6" t="s">
        <v>21</v>
      </c>
      <c r="Z142" s="6">
        <v>8801674051963</v>
      </c>
      <c r="AA142" s="6">
        <v>44862288</v>
      </c>
      <c r="AB142" s="6" t="s">
        <v>22</v>
      </c>
      <c r="AC142" s="6" t="s">
        <v>23</v>
      </c>
      <c r="AD142" s="6" t="s">
        <v>24</v>
      </c>
      <c r="AE142" s="6" t="s">
        <v>25</v>
      </c>
      <c r="AF142" s="6" t="s">
        <v>26</v>
      </c>
      <c r="AG142" s="6" t="s">
        <v>27</v>
      </c>
      <c r="AH142" s="84"/>
      <c r="AI142" s="84"/>
      <c r="AJ142" s="84"/>
      <c r="AK142" s="84"/>
      <c r="AL142" s="84"/>
      <c r="AM142" s="84"/>
      <c r="AN142" s="84"/>
      <c r="AO142" s="84"/>
      <c r="AP142" s="84"/>
    </row>
    <row r="143" spans="1:42" ht="24" customHeight="1">
      <c r="A143" s="13">
        <f t="shared" si="8"/>
        <v>139</v>
      </c>
      <c r="B143" s="6" t="s">
        <v>3</v>
      </c>
      <c r="C143" s="64" t="s">
        <v>0</v>
      </c>
      <c r="D143" s="6" t="s">
        <v>4522</v>
      </c>
      <c r="E143" s="6" t="s">
        <v>4523</v>
      </c>
      <c r="F143" s="6" t="s">
        <v>3520</v>
      </c>
      <c r="G143" s="6" t="s">
        <v>5</v>
      </c>
      <c r="H143" s="6" t="s">
        <v>4524</v>
      </c>
      <c r="I143" s="6" t="s">
        <v>7</v>
      </c>
      <c r="J143" s="6" t="s">
        <v>4525</v>
      </c>
      <c r="K143" s="6" t="s">
        <v>352</v>
      </c>
      <c r="L143" s="6" t="s">
        <v>4526</v>
      </c>
      <c r="M143" s="6" t="s">
        <v>4527</v>
      </c>
      <c r="N143" s="6" t="s">
        <v>4528</v>
      </c>
      <c r="O143" s="6" t="s">
        <v>421</v>
      </c>
      <c r="P143" s="6" t="s">
        <v>4529</v>
      </c>
      <c r="Q143" s="6">
        <f>977-1-435131</f>
        <v>-434155</v>
      </c>
      <c r="R143" s="6">
        <f>977-1-435131</f>
        <v>-434155</v>
      </c>
      <c r="S143" s="6" t="s">
        <v>4530</v>
      </c>
      <c r="T143" s="6" t="s">
        <v>4531</v>
      </c>
      <c r="U143" s="6" t="s">
        <v>4532</v>
      </c>
      <c r="V143" s="6" t="s">
        <v>66</v>
      </c>
      <c r="W143" s="6" t="s">
        <v>19</v>
      </c>
      <c r="X143" s="6" t="s">
        <v>4533</v>
      </c>
      <c r="Y143" s="6" t="s">
        <v>4534</v>
      </c>
      <c r="Z143" s="6">
        <f>977-9841332812</f>
        <v>-9841331835</v>
      </c>
      <c r="AA143" s="6" t="s">
        <v>421</v>
      </c>
      <c r="AB143" s="6" t="s">
        <v>4535</v>
      </c>
      <c r="AC143" s="6" t="s">
        <v>585</v>
      </c>
      <c r="AD143" s="6" t="s">
        <v>24</v>
      </c>
      <c r="AE143" s="6" t="s">
        <v>4536</v>
      </c>
      <c r="AF143" s="6" t="s">
        <v>1517</v>
      </c>
      <c r="AG143" s="6" t="s">
        <v>27</v>
      </c>
      <c r="AH143" s="84"/>
      <c r="AI143" s="84"/>
      <c r="AJ143" s="84"/>
      <c r="AK143" s="84"/>
      <c r="AL143" s="84"/>
      <c r="AM143" s="84"/>
      <c r="AN143" s="84"/>
      <c r="AO143" s="84"/>
      <c r="AP143" s="84"/>
    </row>
    <row r="144" spans="1:42" ht="24" customHeight="1">
      <c r="A144" s="13">
        <f>1+A143</f>
        <v>140</v>
      </c>
      <c r="B144" s="6" t="s">
        <v>3</v>
      </c>
      <c r="C144" s="64" t="s">
        <v>0</v>
      </c>
      <c r="D144" s="6" t="s">
        <v>4935</v>
      </c>
      <c r="E144" s="6" t="s">
        <v>4936</v>
      </c>
      <c r="F144" s="6" t="s">
        <v>139</v>
      </c>
      <c r="G144" s="6" t="s">
        <v>5</v>
      </c>
      <c r="H144" s="6" t="s">
        <v>4937</v>
      </c>
      <c r="I144" s="6" t="s">
        <v>7</v>
      </c>
      <c r="J144" s="6" t="s">
        <v>448</v>
      </c>
      <c r="K144" s="6" t="s">
        <v>4938</v>
      </c>
      <c r="L144" s="6" t="s">
        <v>4939</v>
      </c>
      <c r="M144" s="6" t="s">
        <v>4940</v>
      </c>
      <c r="N144" s="6" t="s">
        <v>4941</v>
      </c>
      <c r="O144" s="6" t="s">
        <v>4942</v>
      </c>
      <c r="P144" s="6" t="s">
        <v>4943</v>
      </c>
      <c r="Q144" s="6" t="s">
        <v>4944</v>
      </c>
      <c r="R144" s="6" t="s">
        <v>4945</v>
      </c>
      <c r="S144" s="6" t="s">
        <v>4946</v>
      </c>
      <c r="T144" s="6" t="s">
        <v>4947</v>
      </c>
      <c r="U144" s="6" t="s">
        <v>4948</v>
      </c>
      <c r="V144" s="6" t="s">
        <v>66</v>
      </c>
      <c r="W144" s="6" t="s">
        <v>801</v>
      </c>
      <c r="X144" s="6" t="s">
        <v>4949</v>
      </c>
      <c r="Y144" s="6" t="s">
        <v>4943</v>
      </c>
      <c r="Z144" s="6">
        <v>9872511184</v>
      </c>
      <c r="AA144" s="6" t="s">
        <v>4950</v>
      </c>
      <c r="AB144" s="6" t="s">
        <v>4951</v>
      </c>
      <c r="AC144" s="6" t="s">
        <v>4952</v>
      </c>
      <c r="AD144" s="6" t="s">
        <v>4953</v>
      </c>
      <c r="AE144" s="6" t="s">
        <v>4954</v>
      </c>
      <c r="AF144" s="6" t="s">
        <v>26</v>
      </c>
      <c r="AG144" s="6" t="s">
        <v>27</v>
      </c>
      <c r="AH144" s="84"/>
      <c r="AI144" s="84"/>
      <c r="AJ144" s="84"/>
      <c r="AK144" s="84"/>
      <c r="AL144" s="84"/>
      <c r="AM144" s="84"/>
      <c r="AN144" s="84"/>
      <c r="AO144" s="84"/>
      <c r="AP144" s="84"/>
    </row>
    <row r="145" spans="1:42" ht="24" customHeight="1">
      <c r="A145" s="13">
        <f>1+A144</f>
        <v>141</v>
      </c>
      <c r="B145" s="6" t="s">
        <v>3</v>
      </c>
      <c r="C145" s="64" t="s">
        <v>0</v>
      </c>
      <c r="D145" s="6" t="s">
        <v>6487</v>
      </c>
      <c r="E145" s="6" t="s">
        <v>6488</v>
      </c>
      <c r="F145" s="6" t="s">
        <v>95</v>
      </c>
      <c r="G145" s="6" t="s">
        <v>117</v>
      </c>
      <c r="H145" s="6" t="s">
        <v>6489</v>
      </c>
      <c r="I145" s="6" t="s">
        <v>7</v>
      </c>
      <c r="J145" s="6" t="s">
        <v>33</v>
      </c>
      <c r="K145" s="6" t="s">
        <v>6490</v>
      </c>
      <c r="L145" s="6" t="s">
        <v>6491</v>
      </c>
      <c r="M145" s="6" t="s">
        <v>6492</v>
      </c>
      <c r="N145" s="6" t="s">
        <v>6493</v>
      </c>
      <c r="O145" s="7" t="s">
        <v>6494</v>
      </c>
      <c r="P145" s="6" t="s">
        <v>6495</v>
      </c>
      <c r="Q145" s="6">
        <f>977 -1- 4810298</f>
        <v>-4809322</v>
      </c>
      <c r="R145" s="6" t="s">
        <v>421</v>
      </c>
      <c r="S145" s="6" t="s">
        <v>6496</v>
      </c>
      <c r="T145" s="6" t="s">
        <v>6497</v>
      </c>
      <c r="U145" s="6" t="s">
        <v>6498</v>
      </c>
      <c r="V145" s="6" t="s">
        <v>66</v>
      </c>
      <c r="W145" s="6" t="s">
        <v>19</v>
      </c>
      <c r="X145" s="6" t="s">
        <v>95</v>
      </c>
      <c r="Y145" s="6" t="s">
        <v>6495</v>
      </c>
      <c r="Z145" s="6" t="s">
        <v>6499</v>
      </c>
      <c r="AA145" s="6" t="s">
        <v>421</v>
      </c>
      <c r="AB145" s="6" t="s">
        <v>6500</v>
      </c>
      <c r="AC145" s="6" t="s">
        <v>6501</v>
      </c>
      <c r="AD145" s="6" t="s">
        <v>6502</v>
      </c>
      <c r="AE145" s="6" t="s">
        <v>6503</v>
      </c>
      <c r="AF145" s="6" t="s">
        <v>26</v>
      </c>
      <c r="AG145" s="6" t="s">
        <v>27</v>
      </c>
      <c r="AH145" s="84"/>
      <c r="AI145" s="84"/>
      <c r="AJ145" s="84"/>
      <c r="AK145" s="84"/>
      <c r="AL145" s="84"/>
      <c r="AM145" s="84"/>
      <c r="AN145" s="84"/>
      <c r="AO145" s="84"/>
      <c r="AP145" s="84"/>
    </row>
    <row r="146" spans="1:42" ht="24" customHeight="1">
      <c r="A146" s="13">
        <f>1+A145</f>
        <v>142</v>
      </c>
      <c r="B146" s="6" t="s">
        <v>3</v>
      </c>
      <c r="C146" s="64" t="s">
        <v>0</v>
      </c>
      <c r="D146" s="6" t="s">
        <v>582</v>
      </c>
      <c r="E146" s="6" t="s">
        <v>583</v>
      </c>
      <c r="F146" s="6" t="s">
        <v>4</v>
      </c>
      <c r="G146" s="6" t="s">
        <v>117</v>
      </c>
      <c r="H146" s="6" t="s">
        <v>584</v>
      </c>
      <c r="I146" s="6" t="s">
        <v>7</v>
      </c>
      <c r="J146" s="6" t="s">
        <v>33</v>
      </c>
      <c r="K146" s="6" t="s">
        <v>585</v>
      </c>
      <c r="L146" s="6" t="s">
        <v>586</v>
      </c>
      <c r="M146" s="6" t="s">
        <v>587</v>
      </c>
      <c r="N146" s="6" t="s">
        <v>588</v>
      </c>
      <c r="O146" s="7" t="s">
        <v>589</v>
      </c>
      <c r="P146" s="6" t="s">
        <v>590</v>
      </c>
      <c r="Q146" s="6">
        <v>88028124533</v>
      </c>
      <c r="R146" s="6">
        <f>88-2-8116420</f>
        <v>-8116334</v>
      </c>
      <c r="S146" s="6" t="s">
        <v>591</v>
      </c>
      <c r="T146" s="6" t="s">
        <v>592</v>
      </c>
      <c r="U146" s="6" t="s">
        <v>593</v>
      </c>
      <c r="V146" s="6" t="s">
        <v>66</v>
      </c>
      <c r="W146" s="6" t="s">
        <v>19</v>
      </c>
      <c r="X146" s="6" t="s">
        <v>594</v>
      </c>
      <c r="Y146" s="6" t="s">
        <v>595</v>
      </c>
      <c r="Z146" s="6">
        <f>8802-9140812</f>
        <v>-9132010</v>
      </c>
      <c r="AA146" s="6">
        <f>8802-8116420</f>
        <v>-8107618</v>
      </c>
      <c r="AB146" s="6" t="s">
        <v>596</v>
      </c>
      <c r="AC146" s="6" t="s">
        <v>597</v>
      </c>
      <c r="AD146" s="6" t="s">
        <v>584</v>
      </c>
      <c r="AE146" s="6" t="s">
        <v>598</v>
      </c>
      <c r="AF146" s="6" t="s">
        <v>26</v>
      </c>
      <c r="AG146" s="6" t="s">
        <v>27</v>
      </c>
      <c r="AH146" s="84"/>
      <c r="AI146" s="84"/>
      <c r="AJ146" s="84"/>
      <c r="AK146" s="84"/>
      <c r="AL146" s="84"/>
      <c r="AM146" s="84"/>
      <c r="AN146" s="84"/>
      <c r="AO146" s="84"/>
      <c r="AP146" s="84"/>
    </row>
    <row r="147" spans="1:42" ht="24" customHeight="1">
      <c r="A147" s="13">
        <f>1+A146</f>
        <v>143</v>
      </c>
      <c r="B147" s="6" t="s">
        <v>3</v>
      </c>
      <c r="C147" s="64" t="s">
        <v>0</v>
      </c>
      <c r="D147" s="6" t="s">
        <v>3338</v>
      </c>
      <c r="E147" s="6" t="s">
        <v>3339</v>
      </c>
      <c r="F147" s="6" t="s">
        <v>4</v>
      </c>
      <c r="G147" s="6" t="s">
        <v>5</v>
      </c>
      <c r="H147" s="6" t="s">
        <v>3340</v>
      </c>
      <c r="I147" s="6" t="s">
        <v>7</v>
      </c>
      <c r="J147" s="6" t="s">
        <v>33</v>
      </c>
      <c r="K147" s="6" t="s">
        <v>3341</v>
      </c>
      <c r="L147" s="6" t="s">
        <v>3342</v>
      </c>
      <c r="M147" s="6" t="s">
        <v>3343</v>
      </c>
      <c r="N147" s="6" t="s">
        <v>3344</v>
      </c>
      <c r="O147" s="7" t="s">
        <v>3345</v>
      </c>
      <c r="P147" s="6" t="s">
        <v>3346</v>
      </c>
      <c r="Q147" s="6" t="s">
        <v>3347</v>
      </c>
      <c r="R147" s="6">
        <f>88-2-9580492</f>
        <v>-9580406</v>
      </c>
      <c r="S147" s="6" t="s">
        <v>3348</v>
      </c>
      <c r="T147" s="6" t="s">
        <v>3349</v>
      </c>
      <c r="U147" s="6" t="s">
        <v>3350</v>
      </c>
      <c r="V147" s="6" t="s">
        <v>18</v>
      </c>
      <c r="W147" s="6" t="s">
        <v>19</v>
      </c>
      <c r="X147" s="6" t="s">
        <v>3344</v>
      </c>
      <c r="Y147" s="6" t="s">
        <v>3351</v>
      </c>
      <c r="Z147" s="6" t="s">
        <v>3352</v>
      </c>
      <c r="AA147" s="6" t="s">
        <v>3353</v>
      </c>
      <c r="AB147" s="6" t="s">
        <v>3354</v>
      </c>
      <c r="AC147" s="6" t="s">
        <v>3355</v>
      </c>
      <c r="AD147" s="6" t="s">
        <v>3356</v>
      </c>
      <c r="AE147" s="6" t="s">
        <v>3355</v>
      </c>
      <c r="AF147" s="6" t="s">
        <v>26</v>
      </c>
      <c r="AG147" s="6" t="s">
        <v>27</v>
      </c>
      <c r="AH147" s="84"/>
      <c r="AI147" s="84"/>
      <c r="AJ147" s="84"/>
      <c r="AK147" s="84"/>
      <c r="AL147" s="84"/>
      <c r="AM147" s="84"/>
      <c r="AN147" s="84"/>
      <c r="AO147" s="84"/>
      <c r="AP147" s="84"/>
    </row>
    <row r="148" spans="1:42" ht="24" customHeight="1">
      <c r="A148" s="13">
        <f>1+A147</f>
        <v>144</v>
      </c>
      <c r="B148" s="6" t="s">
        <v>3</v>
      </c>
      <c r="C148" s="68" t="s">
        <v>0</v>
      </c>
      <c r="D148" s="34" t="s">
        <v>2545</v>
      </c>
      <c r="E148" s="34" t="s">
        <v>2546</v>
      </c>
      <c r="F148" s="34" t="s">
        <v>139</v>
      </c>
      <c r="G148" s="34" t="s">
        <v>283</v>
      </c>
      <c r="H148" s="34" t="s">
        <v>2547</v>
      </c>
      <c r="I148" s="34" t="s">
        <v>7</v>
      </c>
      <c r="J148" s="34" t="s">
        <v>448</v>
      </c>
      <c r="K148" s="34" t="s">
        <v>2548</v>
      </c>
      <c r="L148" s="34" t="s">
        <v>2549</v>
      </c>
      <c r="M148" s="34" t="s">
        <v>2550</v>
      </c>
      <c r="N148" s="34" t="s">
        <v>2551</v>
      </c>
      <c r="O148" s="35" t="s">
        <v>2552</v>
      </c>
      <c r="P148" s="34" t="s">
        <v>2553</v>
      </c>
      <c r="Q148" s="34">
        <f>91-11-41086092 / 93</f>
        <v>-441705.93548387097</v>
      </c>
      <c r="R148" s="34">
        <f>91-11-41086096</f>
        <v>-41086016</v>
      </c>
      <c r="S148" s="34" t="s">
        <v>2554</v>
      </c>
      <c r="T148" s="34" t="s">
        <v>2554</v>
      </c>
      <c r="U148" s="34" t="s">
        <v>2555</v>
      </c>
      <c r="V148" s="34" t="s">
        <v>18</v>
      </c>
      <c r="W148" s="34" t="s">
        <v>19</v>
      </c>
      <c r="X148" s="34" t="s">
        <v>2556</v>
      </c>
      <c r="Y148" s="34" t="s">
        <v>2557</v>
      </c>
      <c r="Z148" s="34">
        <f>91-9971263837</f>
        <v>-9971263746</v>
      </c>
      <c r="AA148" s="34">
        <f>91-11-41086096</f>
        <v>-41086016</v>
      </c>
      <c r="AB148" s="34" t="s">
        <v>2558</v>
      </c>
      <c r="AC148" s="34" t="s">
        <v>2559</v>
      </c>
      <c r="AD148" s="34" t="s">
        <v>2560</v>
      </c>
      <c r="AE148" s="34" t="s">
        <v>2561</v>
      </c>
      <c r="AF148" s="34" t="s">
        <v>26</v>
      </c>
      <c r="AG148" s="34" t="s">
        <v>27</v>
      </c>
      <c r="AH148" s="84"/>
      <c r="AI148" s="84"/>
      <c r="AJ148" s="84"/>
      <c r="AK148" s="84"/>
      <c r="AL148" s="84"/>
      <c r="AM148" s="84"/>
      <c r="AN148" s="84"/>
      <c r="AO148" s="84"/>
      <c r="AP148" s="84"/>
    </row>
    <row r="149" spans="1:42" ht="24" customHeight="1">
      <c r="A149" s="13">
        <f t="shared" ref="A149" si="9">1+A148</f>
        <v>145</v>
      </c>
      <c r="B149" s="6" t="s">
        <v>3</v>
      </c>
      <c r="C149" s="65" t="s">
        <v>0</v>
      </c>
      <c r="D149" s="11" t="s">
        <v>6844</v>
      </c>
      <c r="E149" s="11" t="s">
        <v>3536</v>
      </c>
      <c r="F149" s="11" t="s">
        <v>809</v>
      </c>
      <c r="G149" s="11" t="s">
        <v>244</v>
      </c>
      <c r="H149" s="11" t="s">
        <v>5683</v>
      </c>
      <c r="I149" s="11" t="s">
        <v>246</v>
      </c>
      <c r="J149" s="11" t="s">
        <v>5684</v>
      </c>
      <c r="K149" s="11" t="s">
        <v>5685</v>
      </c>
      <c r="L149" s="11" t="s">
        <v>5686</v>
      </c>
      <c r="M149" s="11" t="s">
        <v>5687</v>
      </c>
      <c r="N149" s="11" t="s">
        <v>5688</v>
      </c>
      <c r="O149" s="11" t="s">
        <v>5689</v>
      </c>
      <c r="P149" s="11" t="s">
        <v>3542</v>
      </c>
      <c r="Q149" s="11">
        <f>92-937-840893</f>
        <v>-841738</v>
      </c>
      <c r="R149" s="11" t="s">
        <v>240</v>
      </c>
      <c r="S149" s="11" t="s">
        <v>5690</v>
      </c>
      <c r="T149" s="11" t="s">
        <v>5691</v>
      </c>
      <c r="U149" s="11" t="s">
        <v>5692</v>
      </c>
      <c r="V149" s="11" t="s">
        <v>18</v>
      </c>
      <c r="W149" s="11" t="s">
        <v>19</v>
      </c>
      <c r="X149" s="11" t="s">
        <v>5693</v>
      </c>
      <c r="Y149" s="11" t="s">
        <v>5694</v>
      </c>
      <c r="Z149" s="11">
        <f>92-3469092910</f>
        <v>-3469092818</v>
      </c>
      <c r="AA149" s="11" t="s">
        <v>240</v>
      </c>
      <c r="AB149" s="11" t="s">
        <v>5695</v>
      </c>
      <c r="AC149" s="11" t="s">
        <v>5696</v>
      </c>
      <c r="AD149" s="11" t="s">
        <v>5697</v>
      </c>
      <c r="AE149" s="11" t="s">
        <v>5698</v>
      </c>
      <c r="AF149" s="11" t="s">
        <v>26</v>
      </c>
      <c r="AG149" s="11" t="s">
        <v>27</v>
      </c>
      <c r="AH149" s="84"/>
      <c r="AI149" s="84"/>
      <c r="AJ149" s="84"/>
      <c r="AK149" s="84"/>
      <c r="AL149" s="84"/>
      <c r="AM149" s="84"/>
      <c r="AN149" s="84"/>
      <c r="AO149" s="84"/>
      <c r="AP149" s="84"/>
    </row>
    <row r="150" spans="1:42" ht="24" customHeight="1">
      <c r="A150" s="13"/>
      <c r="B150" s="6" t="s">
        <v>3</v>
      </c>
      <c r="C150" s="65" t="s">
        <v>0</v>
      </c>
      <c r="D150" s="11" t="s">
        <v>6845</v>
      </c>
      <c r="E150" s="11" t="s">
        <v>3536</v>
      </c>
      <c r="F150" s="11" t="s">
        <v>809</v>
      </c>
      <c r="G150" s="11" t="s">
        <v>117</v>
      </c>
      <c r="H150" s="11" t="s">
        <v>3537</v>
      </c>
      <c r="I150" s="11" t="s">
        <v>715</v>
      </c>
      <c r="J150" s="11" t="s">
        <v>33</v>
      </c>
      <c r="K150" s="11" t="s">
        <v>123</v>
      </c>
      <c r="L150" s="11" t="s">
        <v>3538</v>
      </c>
      <c r="M150" s="11" t="s">
        <v>3539</v>
      </c>
      <c r="N150" s="11" t="s">
        <v>3540</v>
      </c>
      <c r="O150" s="12" t="s">
        <v>3541</v>
      </c>
      <c r="P150" s="11" t="s">
        <v>3542</v>
      </c>
      <c r="Q150" s="11">
        <f>92-937-840893</f>
        <v>-841738</v>
      </c>
      <c r="R150" s="11">
        <f>92-937-840893</f>
        <v>-841738</v>
      </c>
      <c r="S150" s="11" t="s">
        <v>3543</v>
      </c>
      <c r="T150" s="11" t="s">
        <v>3544</v>
      </c>
      <c r="U150" s="11" t="s">
        <v>3545</v>
      </c>
      <c r="V150" s="11" t="s">
        <v>66</v>
      </c>
      <c r="W150" s="11" t="s">
        <v>193</v>
      </c>
      <c r="X150" s="11" t="s">
        <v>3540</v>
      </c>
      <c r="Y150" s="11" t="s">
        <v>3542</v>
      </c>
      <c r="Z150" s="11">
        <f>92-937-840893</f>
        <v>-841738</v>
      </c>
      <c r="AA150" s="11">
        <f>92-937-840893</f>
        <v>-841738</v>
      </c>
      <c r="AB150" s="11" t="s">
        <v>3546</v>
      </c>
      <c r="AC150" s="11" t="s">
        <v>3547</v>
      </c>
      <c r="AD150" s="11" t="s">
        <v>3548</v>
      </c>
      <c r="AE150" s="11" t="s">
        <v>3549</v>
      </c>
      <c r="AF150" s="11" t="s">
        <v>26</v>
      </c>
      <c r="AG150" s="11" t="s">
        <v>27</v>
      </c>
      <c r="AH150" s="84"/>
      <c r="AI150" s="84"/>
      <c r="AJ150" s="84"/>
      <c r="AK150" s="84"/>
      <c r="AL150" s="84"/>
      <c r="AM150" s="84"/>
      <c r="AN150" s="84"/>
      <c r="AO150" s="84"/>
      <c r="AP150" s="84"/>
    </row>
    <row r="151" spans="1:42" ht="24" customHeight="1">
      <c r="A151" s="13">
        <f>1+A149</f>
        <v>146</v>
      </c>
      <c r="B151" s="6" t="s">
        <v>3</v>
      </c>
      <c r="C151" s="68" t="s">
        <v>0</v>
      </c>
      <c r="D151" s="6" t="s">
        <v>4631</v>
      </c>
      <c r="E151" s="6" t="s">
        <v>4632</v>
      </c>
      <c r="F151" s="6" t="s">
        <v>95</v>
      </c>
      <c r="G151" s="6" t="s">
        <v>5</v>
      </c>
      <c r="H151" s="6" t="s">
        <v>620</v>
      </c>
      <c r="I151" s="6" t="s">
        <v>7</v>
      </c>
      <c r="J151" s="6" t="s">
        <v>448</v>
      </c>
      <c r="K151" s="6" t="s">
        <v>4633</v>
      </c>
      <c r="L151" s="6" t="s">
        <v>4634</v>
      </c>
      <c r="M151" s="6" t="s">
        <v>4635</v>
      </c>
      <c r="N151" s="6" t="s">
        <v>4636</v>
      </c>
      <c r="O151" s="7" t="s">
        <v>4637</v>
      </c>
      <c r="P151" s="6" t="s">
        <v>4638</v>
      </c>
      <c r="Q151" s="6" t="s">
        <v>4639</v>
      </c>
      <c r="R151" s="6" t="s">
        <v>336</v>
      </c>
      <c r="S151" s="6" t="s">
        <v>4640</v>
      </c>
      <c r="T151" s="6" t="s">
        <v>4641</v>
      </c>
      <c r="U151" s="6" t="s">
        <v>4642</v>
      </c>
      <c r="V151" s="6" t="s">
        <v>66</v>
      </c>
      <c r="W151" s="6" t="s">
        <v>193</v>
      </c>
      <c r="X151" s="6" t="s">
        <v>4643</v>
      </c>
      <c r="Y151" s="6" t="s">
        <v>4644</v>
      </c>
      <c r="Z151" s="6" t="s">
        <v>4645</v>
      </c>
      <c r="AA151" s="6" t="s">
        <v>336</v>
      </c>
      <c r="AB151" s="6" t="s">
        <v>4646</v>
      </c>
      <c r="AC151" s="6" t="s">
        <v>2718</v>
      </c>
      <c r="AD151" s="6" t="s">
        <v>620</v>
      </c>
      <c r="AE151" s="6" t="s">
        <v>4647</v>
      </c>
      <c r="AF151" s="6" t="s">
        <v>26</v>
      </c>
      <c r="AG151" s="6" t="s">
        <v>27</v>
      </c>
      <c r="AH151" s="84"/>
      <c r="AI151" s="84"/>
      <c r="AJ151" s="84"/>
      <c r="AK151" s="84"/>
      <c r="AL151" s="84"/>
      <c r="AM151" s="84"/>
      <c r="AN151" s="84"/>
      <c r="AO151" s="84"/>
      <c r="AP151" s="84"/>
    </row>
    <row r="152" spans="1:42" ht="24" customHeight="1">
      <c r="A152" s="13">
        <f t="shared" ref="A152:A181" si="10">1+A151</f>
        <v>147</v>
      </c>
      <c r="B152" s="6" t="s">
        <v>3</v>
      </c>
      <c r="C152" s="65" t="s">
        <v>0</v>
      </c>
      <c r="D152" s="11" t="s">
        <v>6846</v>
      </c>
      <c r="E152" s="11" t="s">
        <v>5137</v>
      </c>
      <c r="F152" s="11" t="s">
        <v>809</v>
      </c>
      <c r="G152" s="11" t="s">
        <v>5</v>
      </c>
      <c r="H152" s="11" t="s">
        <v>5138</v>
      </c>
      <c r="I152" s="11" t="s">
        <v>7</v>
      </c>
      <c r="J152" s="11" t="s">
        <v>448</v>
      </c>
      <c r="K152" s="11" t="s">
        <v>5139</v>
      </c>
      <c r="L152" s="11" t="s">
        <v>5140</v>
      </c>
      <c r="M152" s="11" t="s">
        <v>5141</v>
      </c>
      <c r="N152" s="11" t="s">
        <v>5142</v>
      </c>
      <c r="O152" s="12" t="s">
        <v>5143</v>
      </c>
      <c r="P152" s="11" t="s">
        <v>5144</v>
      </c>
      <c r="Q152" s="11" t="s">
        <v>5145</v>
      </c>
      <c r="R152" s="11" t="s">
        <v>5146</v>
      </c>
      <c r="S152" s="11" t="s">
        <v>5147</v>
      </c>
      <c r="T152" s="11" t="s">
        <v>5148</v>
      </c>
      <c r="U152" s="11" t="s">
        <v>5149</v>
      </c>
      <c r="V152" s="11" t="s">
        <v>66</v>
      </c>
      <c r="W152" s="11" t="s">
        <v>19</v>
      </c>
      <c r="X152" s="11" t="s">
        <v>5150</v>
      </c>
      <c r="Y152" s="11" t="s">
        <v>5151</v>
      </c>
      <c r="Z152" s="11" t="s">
        <v>5152</v>
      </c>
      <c r="AA152" s="11" t="s">
        <v>5146</v>
      </c>
      <c r="AB152" s="11" t="s">
        <v>5153</v>
      </c>
      <c r="AC152" s="11" t="s">
        <v>5154</v>
      </c>
      <c r="AD152" s="11" t="s">
        <v>5155</v>
      </c>
      <c r="AE152" s="11" t="s">
        <v>5156</v>
      </c>
      <c r="AF152" s="11" t="s">
        <v>26</v>
      </c>
      <c r="AG152" s="11" t="s">
        <v>27</v>
      </c>
      <c r="AH152" s="84"/>
      <c r="AI152" s="84"/>
      <c r="AJ152" s="84"/>
      <c r="AK152" s="84"/>
      <c r="AL152" s="84"/>
      <c r="AM152" s="84"/>
      <c r="AN152" s="84"/>
      <c r="AO152" s="84"/>
      <c r="AP152" s="84"/>
    </row>
    <row r="153" spans="1:42" ht="24" customHeight="1">
      <c r="A153" s="13"/>
      <c r="B153" s="6" t="s">
        <v>3</v>
      </c>
      <c r="C153" s="65" t="s">
        <v>0</v>
      </c>
      <c r="D153" s="11" t="s">
        <v>6847</v>
      </c>
      <c r="E153" s="11" t="s">
        <v>5137</v>
      </c>
      <c r="F153" s="11" t="s">
        <v>809</v>
      </c>
      <c r="G153" s="11" t="s">
        <v>5</v>
      </c>
      <c r="H153" s="11" t="s">
        <v>6654</v>
      </c>
      <c r="I153" s="11" t="s">
        <v>7</v>
      </c>
      <c r="J153" s="11" t="s">
        <v>448</v>
      </c>
      <c r="K153" s="11" t="s">
        <v>6655</v>
      </c>
      <c r="L153" s="11" t="s">
        <v>6656</v>
      </c>
      <c r="M153" s="11" t="s">
        <v>6657</v>
      </c>
      <c r="N153" s="11" t="s">
        <v>6658</v>
      </c>
      <c r="O153" s="12" t="s">
        <v>5143</v>
      </c>
      <c r="P153" s="11" t="s">
        <v>6659</v>
      </c>
      <c r="Q153" s="11">
        <f>92-21-34322130-33</f>
        <v>-34322092</v>
      </c>
      <c r="R153" s="11">
        <f>92-21-34322164</f>
        <v>-34322093</v>
      </c>
      <c r="S153" s="11" t="s">
        <v>6660</v>
      </c>
      <c r="T153" s="11" t="s">
        <v>6661</v>
      </c>
      <c r="U153" s="11" t="s">
        <v>6662</v>
      </c>
      <c r="V153" s="11" t="s">
        <v>66</v>
      </c>
      <c r="W153" s="11" t="s">
        <v>193</v>
      </c>
      <c r="X153" s="11" t="s">
        <v>6663</v>
      </c>
      <c r="Y153" s="11" t="s">
        <v>6659</v>
      </c>
      <c r="Z153" s="11">
        <f>92-21-34322130-33</f>
        <v>-34322092</v>
      </c>
      <c r="AA153" s="11">
        <f>92-21-34322164</f>
        <v>-34322093</v>
      </c>
      <c r="AB153" s="11" t="s">
        <v>6664</v>
      </c>
      <c r="AC153" s="11" t="s">
        <v>421</v>
      </c>
      <c r="AD153" s="43" t="s">
        <v>6684</v>
      </c>
      <c r="AE153" s="43" t="s">
        <v>6685</v>
      </c>
      <c r="AF153" s="43" t="s">
        <v>26</v>
      </c>
      <c r="AG153" s="43" t="s">
        <v>27</v>
      </c>
      <c r="AH153" s="84"/>
      <c r="AI153" s="84"/>
      <c r="AJ153" s="84"/>
      <c r="AK153" s="84"/>
      <c r="AL153" s="84"/>
      <c r="AM153" s="84"/>
      <c r="AN153" s="84"/>
      <c r="AO153" s="84"/>
      <c r="AP153" s="84"/>
    </row>
    <row r="154" spans="1:42" ht="24" customHeight="1">
      <c r="A154" s="13">
        <f>1+A152</f>
        <v>148</v>
      </c>
      <c r="B154" s="6" t="s">
        <v>3</v>
      </c>
      <c r="C154" s="67" t="s">
        <v>0</v>
      </c>
      <c r="D154" s="42" t="s">
        <v>6061</v>
      </c>
      <c r="E154" s="42" t="s">
        <v>6062</v>
      </c>
      <c r="F154" s="42" t="s">
        <v>4</v>
      </c>
      <c r="G154" s="42" t="s">
        <v>5</v>
      </c>
      <c r="H154" s="42" t="s">
        <v>6063</v>
      </c>
      <c r="I154" s="42" t="s">
        <v>7</v>
      </c>
      <c r="J154" s="42" t="s">
        <v>33</v>
      </c>
      <c r="K154" s="42" t="s">
        <v>336</v>
      </c>
      <c r="L154" s="42" t="s">
        <v>6064</v>
      </c>
      <c r="M154" s="42" t="s">
        <v>6065</v>
      </c>
      <c r="N154" s="42" t="s">
        <v>6066</v>
      </c>
      <c r="O154" s="47" t="s">
        <v>6067</v>
      </c>
      <c r="P154" s="42" t="s">
        <v>6068</v>
      </c>
      <c r="Q154" s="42">
        <v>8801726851785</v>
      </c>
      <c r="R154" s="42" t="s">
        <v>336</v>
      </c>
      <c r="S154" s="42" t="s">
        <v>6069</v>
      </c>
      <c r="T154" s="42" t="s">
        <v>6070</v>
      </c>
      <c r="U154" s="42" t="s">
        <v>6071</v>
      </c>
      <c r="V154" s="42" t="s">
        <v>66</v>
      </c>
      <c r="W154" s="42" t="s">
        <v>19</v>
      </c>
      <c r="X154" s="42" t="s">
        <v>6072</v>
      </c>
      <c r="Y154" s="42" t="s">
        <v>6073</v>
      </c>
      <c r="Z154" s="42">
        <v>8801726851785</v>
      </c>
      <c r="AA154" s="42" t="s">
        <v>336</v>
      </c>
      <c r="AB154" s="42" t="s">
        <v>6074</v>
      </c>
      <c r="AC154" s="42" t="s">
        <v>336</v>
      </c>
      <c r="AD154" s="42" t="s">
        <v>6075</v>
      </c>
      <c r="AE154" s="42" t="s">
        <v>6076</v>
      </c>
      <c r="AF154" s="42" t="s">
        <v>26</v>
      </c>
      <c r="AG154" s="42" t="s">
        <v>27</v>
      </c>
      <c r="AH154" s="84"/>
      <c r="AI154" s="84"/>
      <c r="AJ154" s="84"/>
      <c r="AK154" s="84"/>
      <c r="AL154" s="84"/>
      <c r="AM154" s="84"/>
      <c r="AN154" s="84"/>
      <c r="AO154" s="84"/>
      <c r="AP154" s="84"/>
    </row>
    <row r="155" spans="1:42" ht="24" customHeight="1">
      <c r="A155" s="13">
        <f t="shared" si="10"/>
        <v>149</v>
      </c>
      <c r="B155" s="6" t="s">
        <v>3</v>
      </c>
      <c r="C155" s="64" t="s">
        <v>0</v>
      </c>
      <c r="D155" s="6" t="s">
        <v>4307</v>
      </c>
      <c r="E155" s="6" t="s">
        <v>4308</v>
      </c>
      <c r="F155" s="6" t="s">
        <v>809</v>
      </c>
      <c r="G155" s="6" t="s">
        <v>117</v>
      </c>
      <c r="H155" s="6" t="s">
        <v>4309</v>
      </c>
      <c r="I155" s="6" t="s">
        <v>715</v>
      </c>
      <c r="J155" s="6" t="s">
        <v>448</v>
      </c>
      <c r="K155" s="6" t="s">
        <v>4310</v>
      </c>
      <c r="L155" s="6" t="s">
        <v>4311</v>
      </c>
      <c r="M155" s="6" t="s">
        <v>4312</v>
      </c>
      <c r="N155" s="6" t="s">
        <v>4313</v>
      </c>
      <c r="O155" s="7" t="s">
        <v>4314</v>
      </c>
      <c r="P155" s="6" t="s">
        <v>4315</v>
      </c>
      <c r="Q155" s="6" t="s">
        <v>4316</v>
      </c>
      <c r="R155" s="6" t="s">
        <v>4316</v>
      </c>
      <c r="S155" s="6" t="s">
        <v>4317</v>
      </c>
      <c r="T155" s="6" t="s">
        <v>4318</v>
      </c>
      <c r="U155" s="6" t="s">
        <v>4319</v>
      </c>
      <c r="V155" s="6" t="s">
        <v>18</v>
      </c>
      <c r="W155" s="6" t="s">
        <v>19</v>
      </c>
      <c r="X155" s="6" t="s">
        <v>4320</v>
      </c>
      <c r="Y155" s="6" t="s">
        <v>4315</v>
      </c>
      <c r="Z155" s="6">
        <v>92222107676</v>
      </c>
      <c r="AA155" s="6">
        <v>92222107676</v>
      </c>
      <c r="AB155" s="6" t="s">
        <v>4321</v>
      </c>
      <c r="AC155" s="6" t="s">
        <v>4322</v>
      </c>
      <c r="AD155" s="6" t="s">
        <v>4323</v>
      </c>
      <c r="AE155" s="6" t="s">
        <v>4324</v>
      </c>
      <c r="AF155" s="6" t="s">
        <v>135</v>
      </c>
      <c r="AG155" s="6" t="s">
        <v>27</v>
      </c>
      <c r="AH155" s="84"/>
      <c r="AI155" s="84"/>
      <c r="AJ155" s="84"/>
      <c r="AK155" s="84"/>
      <c r="AL155" s="84"/>
      <c r="AM155" s="84"/>
      <c r="AN155" s="84"/>
      <c r="AO155" s="84"/>
      <c r="AP155" s="84"/>
    </row>
    <row r="156" spans="1:42" ht="24" customHeight="1">
      <c r="A156" s="13">
        <f t="shared" si="10"/>
        <v>150</v>
      </c>
      <c r="B156" s="6" t="s">
        <v>3</v>
      </c>
      <c r="C156" s="64" t="s">
        <v>0</v>
      </c>
      <c r="D156" s="6" t="s">
        <v>4481</v>
      </c>
      <c r="E156" s="6" t="s">
        <v>4482</v>
      </c>
      <c r="F156" s="6" t="s">
        <v>95</v>
      </c>
      <c r="G156" s="6" t="s">
        <v>283</v>
      </c>
      <c r="H156" s="6" t="s">
        <v>4483</v>
      </c>
      <c r="I156" s="6" t="s">
        <v>266</v>
      </c>
      <c r="J156" s="6" t="s">
        <v>4482</v>
      </c>
      <c r="K156" s="6" t="s">
        <v>4484</v>
      </c>
      <c r="L156" s="6" t="s">
        <v>4485</v>
      </c>
      <c r="M156" s="6" t="s">
        <v>4486</v>
      </c>
      <c r="N156" s="6" t="s">
        <v>4487</v>
      </c>
      <c r="O156" s="7" t="s">
        <v>4488</v>
      </c>
      <c r="P156" s="6" t="s">
        <v>4489</v>
      </c>
      <c r="Q156" s="6" t="s">
        <v>4490</v>
      </c>
      <c r="R156" s="6" t="s">
        <v>4491</v>
      </c>
      <c r="S156" s="6" t="s">
        <v>4492</v>
      </c>
      <c r="T156" s="6" t="s">
        <v>4493</v>
      </c>
      <c r="U156" s="6" t="s">
        <v>4494</v>
      </c>
      <c r="V156" s="6" t="s">
        <v>66</v>
      </c>
      <c r="W156" s="6" t="s">
        <v>19</v>
      </c>
      <c r="X156" s="6" t="s">
        <v>4495</v>
      </c>
      <c r="Y156" s="6" t="s">
        <v>4496</v>
      </c>
      <c r="Z156" s="6">
        <v>9779851190855</v>
      </c>
      <c r="AA156" s="6" t="s">
        <v>4497</v>
      </c>
      <c r="AB156" s="6" t="s">
        <v>4498</v>
      </c>
      <c r="AC156" s="6" t="s">
        <v>4499</v>
      </c>
      <c r="AD156" s="6" t="s">
        <v>4500</v>
      </c>
      <c r="AE156" s="6" t="s">
        <v>4501</v>
      </c>
      <c r="AF156" s="6" t="s">
        <v>26</v>
      </c>
      <c r="AG156" s="6" t="s">
        <v>27</v>
      </c>
      <c r="AH156" s="84"/>
      <c r="AI156" s="84"/>
      <c r="AJ156" s="84"/>
      <c r="AK156" s="84"/>
      <c r="AL156" s="84"/>
      <c r="AM156" s="84"/>
      <c r="AN156" s="84"/>
      <c r="AO156" s="84"/>
      <c r="AP156" s="84"/>
    </row>
    <row r="157" spans="1:42" ht="24" customHeight="1">
      <c r="A157" s="13">
        <f t="shared" si="10"/>
        <v>151</v>
      </c>
      <c r="B157" s="6" t="s">
        <v>3</v>
      </c>
      <c r="C157" s="64" t="s">
        <v>0</v>
      </c>
      <c r="D157" s="6" t="s">
        <v>485</v>
      </c>
      <c r="E157" s="6" t="s">
        <v>486</v>
      </c>
      <c r="F157" s="6" t="s">
        <v>139</v>
      </c>
      <c r="G157" s="6" t="s">
        <v>244</v>
      </c>
      <c r="H157" s="6" t="s">
        <v>487</v>
      </c>
      <c r="I157" s="6" t="s">
        <v>246</v>
      </c>
      <c r="J157" s="6" t="s">
        <v>448</v>
      </c>
      <c r="K157" s="6" t="s">
        <v>488</v>
      </c>
      <c r="L157" s="6" t="s">
        <v>489</v>
      </c>
      <c r="M157" s="6" t="s">
        <v>490</v>
      </c>
      <c r="N157" s="6" t="s">
        <v>491</v>
      </c>
      <c r="O157" s="7" t="s">
        <v>492</v>
      </c>
      <c r="P157" s="6" t="s">
        <v>493</v>
      </c>
      <c r="Q157" s="6" t="s">
        <v>494</v>
      </c>
      <c r="R157" s="6" t="s">
        <v>495</v>
      </c>
      <c r="S157" s="6" t="s">
        <v>496</v>
      </c>
      <c r="T157" s="6" t="s">
        <v>497</v>
      </c>
      <c r="U157" s="6" t="s">
        <v>498</v>
      </c>
      <c r="V157" s="6" t="s">
        <v>66</v>
      </c>
      <c r="W157" s="6" t="s">
        <v>19</v>
      </c>
      <c r="X157" s="6" t="s">
        <v>499</v>
      </c>
      <c r="Y157" s="6" t="s">
        <v>493</v>
      </c>
      <c r="Z157" s="6">
        <v>919560123598</v>
      </c>
      <c r="AA157" s="6" t="s">
        <v>495</v>
      </c>
      <c r="AB157" s="6" t="s">
        <v>500</v>
      </c>
      <c r="AC157" s="6" t="s">
        <v>501</v>
      </c>
      <c r="AD157" s="6" t="s">
        <v>502</v>
      </c>
      <c r="AE157" s="6" t="s">
        <v>503</v>
      </c>
      <c r="AF157" s="6" t="s">
        <v>26</v>
      </c>
      <c r="AG157" s="6" t="s">
        <v>27</v>
      </c>
      <c r="AH157" s="84"/>
      <c r="AI157" s="84"/>
      <c r="AJ157" s="84"/>
      <c r="AK157" s="84"/>
      <c r="AL157" s="84"/>
      <c r="AM157" s="84"/>
      <c r="AN157" s="84"/>
      <c r="AO157" s="84"/>
      <c r="AP157" s="84"/>
    </row>
    <row r="158" spans="1:42" ht="24" customHeight="1">
      <c r="A158" s="13">
        <f t="shared" si="10"/>
        <v>152</v>
      </c>
      <c r="B158" s="6" t="s">
        <v>3</v>
      </c>
      <c r="C158" s="64" t="s">
        <v>0</v>
      </c>
      <c r="D158" s="6" t="s">
        <v>6155</v>
      </c>
      <c r="E158" s="6" t="s">
        <v>6156</v>
      </c>
      <c r="F158" s="6" t="s">
        <v>809</v>
      </c>
      <c r="G158" s="6" t="s">
        <v>117</v>
      </c>
      <c r="H158" s="6" t="s">
        <v>6157</v>
      </c>
      <c r="I158" s="6" t="s">
        <v>7</v>
      </c>
      <c r="J158" s="6" t="s">
        <v>448</v>
      </c>
      <c r="K158" s="6" t="s">
        <v>2502</v>
      </c>
      <c r="L158" s="6" t="s">
        <v>6158</v>
      </c>
      <c r="M158" s="6" t="s">
        <v>6159</v>
      </c>
      <c r="N158" s="6" t="s">
        <v>6160</v>
      </c>
      <c r="O158" s="6" t="s">
        <v>336</v>
      </c>
      <c r="P158" s="6" t="s">
        <v>6161</v>
      </c>
      <c r="Q158" s="6" t="s">
        <v>6162</v>
      </c>
      <c r="R158" s="6">
        <v>924236844293</v>
      </c>
      <c r="S158" s="6" t="s">
        <v>6163</v>
      </c>
      <c r="T158" s="6" t="s">
        <v>6164</v>
      </c>
      <c r="U158" s="6" t="s">
        <v>6165</v>
      </c>
      <c r="V158" s="6" t="s">
        <v>66</v>
      </c>
      <c r="W158" s="6" t="s">
        <v>19</v>
      </c>
      <c r="X158" s="6" t="s">
        <v>6166</v>
      </c>
      <c r="Y158" s="6" t="s">
        <v>6167</v>
      </c>
      <c r="Z158" s="6" t="s">
        <v>6168</v>
      </c>
      <c r="AA158" s="6" t="s">
        <v>6169</v>
      </c>
      <c r="AB158" s="6" t="s">
        <v>6170</v>
      </c>
      <c r="AC158" s="6" t="s">
        <v>6171</v>
      </c>
      <c r="AD158" s="6" t="s">
        <v>6172</v>
      </c>
      <c r="AE158" s="6" t="s">
        <v>6173</v>
      </c>
      <c r="AF158" s="6" t="s">
        <v>26</v>
      </c>
      <c r="AG158" s="6" t="s">
        <v>27</v>
      </c>
      <c r="AH158" s="84"/>
      <c r="AI158" s="84"/>
      <c r="AJ158" s="84"/>
      <c r="AK158" s="84"/>
      <c r="AL158" s="84"/>
      <c r="AM158" s="84"/>
      <c r="AN158" s="84"/>
      <c r="AO158" s="84"/>
      <c r="AP158" s="84"/>
    </row>
    <row r="159" spans="1:42" ht="24" customHeight="1">
      <c r="A159" s="13">
        <f t="shared" si="10"/>
        <v>153</v>
      </c>
      <c r="B159" s="6" t="s">
        <v>3</v>
      </c>
      <c r="C159" s="64" t="s">
        <v>0</v>
      </c>
      <c r="D159" s="6" t="s">
        <v>5118</v>
      </c>
      <c r="E159" s="6" t="s">
        <v>5119</v>
      </c>
      <c r="F159" s="6" t="s">
        <v>313</v>
      </c>
      <c r="G159" s="6" t="s">
        <v>5</v>
      </c>
      <c r="H159" s="6" t="s">
        <v>5120</v>
      </c>
      <c r="I159" s="6" t="s">
        <v>7</v>
      </c>
      <c r="J159" s="6" t="s">
        <v>33</v>
      </c>
      <c r="K159" s="6" t="s">
        <v>5121</v>
      </c>
      <c r="L159" s="6" t="s">
        <v>5122</v>
      </c>
      <c r="M159" s="6" t="s">
        <v>5123</v>
      </c>
      <c r="N159" s="6" t="s">
        <v>5124</v>
      </c>
      <c r="O159" s="6" t="s">
        <v>5125</v>
      </c>
      <c r="P159" s="6" t="s">
        <v>5126</v>
      </c>
      <c r="Q159" s="6" t="s">
        <v>5127</v>
      </c>
      <c r="R159" s="6" t="s">
        <v>5128</v>
      </c>
      <c r="S159" s="6" t="s">
        <v>5129</v>
      </c>
      <c r="T159" s="6" t="s">
        <v>5130</v>
      </c>
      <c r="U159" s="6" t="s">
        <v>5131</v>
      </c>
      <c r="V159" s="6" t="s">
        <v>66</v>
      </c>
      <c r="W159" s="6" t="s">
        <v>19</v>
      </c>
      <c r="X159" s="6" t="s">
        <v>5124</v>
      </c>
      <c r="Y159" s="6" t="s">
        <v>5132</v>
      </c>
      <c r="Z159" s="6">
        <v>94112690201</v>
      </c>
      <c r="AA159" s="6">
        <f>94112690201 / 2690192</f>
        <v>34983.633213168425</v>
      </c>
      <c r="AB159" s="6" t="s">
        <v>5133</v>
      </c>
      <c r="AC159" s="6" t="s">
        <v>5134</v>
      </c>
      <c r="AD159" s="6" t="s">
        <v>5135</v>
      </c>
      <c r="AE159" s="6" t="s">
        <v>5136</v>
      </c>
      <c r="AF159" s="6" t="s">
        <v>26</v>
      </c>
      <c r="AG159" s="6" t="s">
        <v>27</v>
      </c>
      <c r="AH159" s="84"/>
      <c r="AI159" s="84"/>
      <c r="AJ159" s="84"/>
      <c r="AK159" s="84"/>
      <c r="AL159" s="84"/>
      <c r="AM159" s="84"/>
      <c r="AN159" s="84"/>
      <c r="AO159" s="84"/>
      <c r="AP159" s="84"/>
    </row>
    <row r="160" spans="1:42" ht="24" customHeight="1">
      <c r="A160" s="13">
        <f t="shared" si="10"/>
        <v>154</v>
      </c>
      <c r="B160" s="6" t="s">
        <v>3</v>
      </c>
      <c r="C160" s="64" t="s">
        <v>0</v>
      </c>
      <c r="D160" s="34" t="s">
        <v>2163</v>
      </c>
      <c r="E160" s="34" t="s">
        <v>2164</v>
      </c>
      <c r="F160" s="34" t="s">
        <v>95</v>
      </c>
      <c r="G160" s="34" t="s">
        <v>5</v>
      </c>
      <c r="H160" s="34" t="s">
        <v>620</v>
      </c>
      <c r="I160" s="34" t="s">
        <v>7</v>
      </c>
      <c r="J160" s="34" t="s">
        <v>33</v>
      </c>
      <c r="K160" s="34" t="s">
        <v>2165</v>
      </c>
      <c r="L160" s="34" t="s">
        <v>2166</v>
      </c>
      <c r="M160" s="34" t="s">
        <v>2167</v>
      </c>
      <c r="N160" s="34" t="s">
        <v>2168</v>
      </c>
      <c r="O160" s="35" t="s">
        <v>2169</v>
      </c>
      <c r="P160" s="34" t="s">
        <v>2170</v>
      </c>
      <c r="Q160" s="34">
        <f>977-1-4381686</f>
        <v>-4380710</v>
      </c>
      <c r="R160" s="34" t="s">
        <v>421</v>
      </c>
      <c r="S160" s="34" t="s">
        <v>2171</v>
      </c>
      <c r="T160" s="34" t="s">
        <v>2172</v>
      </c>
      <c r="U160" s="34" t="s">
        <v>2173</v>
      </c>
      <c r="V160" s="34" t="s">
        <v>66</v>
      </c>
      <c r="W160" s="34" t="s">
        <v>193</v>
      </c>
      <c r="X160" s="34" t="s">
        <v>2174</v>
      </c>
      <c r="Y160" s="34" t="s">
        <v>2175</v>
      </c>
      <c r="Z160" s="34">
        <f>977-14381686</f>
        <v>-14380709</v>
      </c>
      <c r="AA160" s="34" t="s">
        <v>421</v>
      </c>
      <c r="AB160" s="34" t="s">
        <v>2176</v>
      </c>
      <c r="AC160" s="34" t="s">
        <v>2177</v>
      </c>
      <c r="AD160" s="34" t="s">
        <v>620</v>
      </c>
      <c r="AE160" s="34" t="s">
        <v>2178</v>
      </c>
      <c r="AF160" s="34" t="s">
        <v>26</v>
      </c>
      <c r="AG160" s="34" t="s">
        <v>27</v>
      </c>
    </row>
    <row r="161" spans="1:34" ht="24" customHeight="1">
      <c r="A161" s="13">
        <f t="shared" si="10"/>
        <v>155</v>
      </c>
      <c r="B161" s="6" t="s">
        <v>3</v>
      </c>
      <c r="C161" s="64" t="s">
        <v>0</v>
      </c>
      <c r="D161" s="6" t="s">
        <v>6174</v>
      </c>
      <c r="E161" s="6" t="s">
        <v>6175</v>
      </c>
      <c r="F161" s="6" t="s">
        <v>31</v>
      </c>
      <c r="G161" s="6" t="s">
        <v>117</v>
      </c>
      <c r="H161" s="6" t="s">
        <v>6176</v>
      </c>
      <c r="I161" s="6" t="s">
        <v>7</v>
      </c>
      <c r="J161" s="6" t="s">
        <v>33</v>
      </c>
      <c r="K161" s="6" t="s">
        <v>1012</v>
      </c>
      <c r="L161" s="6" t="s">
        <v>6177</v>
      </c>
      <c r="M161" s="6" t="s">
        <v>6178</v>
      </c>
      <c r="N161" s="6" t="s">
        <v>6179</v>
      </c>
      <c r="O161" s="6" t="s">
        <v>1012</v>
      </c>
      <c r="P161" s="6" t="s">
        <v>6180</v>
      </c>
      <c r="Q161" s="6" t="s">
        <v>6181</v>
      </c>
      <c r="R161" s="6" t="s">
        <v>1012</v>
      </c>
      <c r="S161" s="6" t="s">
        <v>6182</v>
      </c>
      <c r="T161" s="6" t="s">
        <v>6183</v>
      </c>
      <c r="U161" s="6" t="s">
        <v>6184</v>
      </c>
      <c r="V161" s="6" t="s">
        <v>66</v>
      </c>
      <c r="W161" s="6" t="s">
        <v>19</v>
      </c>
      <c r="X161" s="6" t="s">
        <v>6185</v>
      </c>
      <c r="Y161" s="6" t="s">
        <v>6186</v>
      </c>
      <c r="Z161" s="6" t="s">
        <v>6187</v>
      </c>
      <c r="AA161" s="6" t="s">
        <v>421</v>
      </c>
      <c r="AB161" s="6" t="s">
        <v>6188</v>
      </c>
      <c r="AC161" s="6" t="s">
        <v>1012</v>
      </c>
      <c r="AD161" s="6" t="s">
        <v>6176</v>
      </c>
      <c r="AE161" s="6" t="s">
        <v>6189</v>
      </c>
      <c r="AF161" s="6" t="s">
        <v>26</v>
      </c>
      <c r="AG161" s="6" t="s">
        <v>27</v>
      </c>
    </row>
    <row r="162" spans="1:34" ht="24" customHeight="1">
      <c r="A162" s="13">
        <f t="shared" si="10"/>
        <v>156</v>
      </c>
      <c r="B162" s="6" t="s">
        <v>3</v>
      </c>
      <c r="C162" s="64" t="s">
        <v>0</v>
      </c>
      <c r="D162" s="6" t="s">
        <v>4785</v>
      </c>
      <c r="E162" s="6" t="s">
        <v>4786</v>
      </c>
      <c r="F162" s="6" t="s">
        <v>95</v>
      </c>
      <c r="G162" s="6" t="s">
        <v>5</v>
      </c>
      <c r="H162" s="6" t="s">
        <v>4787</v>
      </c>
      <c r="I162" s="6" t="s">
        <v>7</v>
      </c>
      <c r="J162" s="6" t="s">
        <v>4788</v>
      </c>
      <c r="K162" s="6" t="s">
        <v>4789</v>
      </c>
      <c r="L162" s="6" t="s">
        <v>4790</v>
      </c>
      <c r="M162" s="6" t="s">
        <v>4791</v>
      </c>
      <c r="N162" s="6" t="s">
        <v>4792</v>
      </c>
      <c r="O162" s="7" t="s">
        <v>4793</v>
      </c>
      <c r="P162" s="6" t="s">
        <v>4794</v>
      </c>
      <c r="Q162" s="6" t="s">
        <v>4795</v>
      </c>
      <c r="R162" s="6" t="s">
        <v>4796</v>
      </c>
      <c r="S162" s="6" t="s">
        <v>4797</v>
      </c>
      <c r="T162" s="6" t="s">
        <v>4798</v>
      </c>
      <c r="U162" s="6" t="s">
        <v>4799</v>
      </c>
      <c r="V162" s="6" t="s">
        <v>66</v>
      </c>
      <c r="W162" s="6" t="s">
        <v>19</v>
      </c>
      <c r="X162" s="6" t="s">
        <v>4800</v>
      </c>
      <c r="Y162" s="6" t="s">
        <v>4801</v>
      </c>
      <c r="Z162" s="6">
        <f>977-9851064442</f>
        <v>-9851063465</v>
      </c>
      <c r="AA162" s="6" t="s">
        <v>4796</v>
      </c>
      <c r="AB162" s="6" t="s">
        <v>4802</v>
      </c>
      <c r="AC162" s="6" t="s">
        <v>4803</v>
      </c>
      <c r="AD162" s="6" t="s">
        <v>4787</v>
      </c>
      <c r="AE162" s="6" t="s">
        <v>4804</v>
      </c>
      <c r="AF162" s="6" t="s">
        <v>26</v>
      </c>
      <c r="AG162" s="6" t="s">
        <v>27</v>
      </c>
    </row>
    <row r="163" spans="1:34" ht="24" customHeight="1">
      <c r="A163" s="13">
        <f t="shared" si="10"/>
        <v>157</v>
      </c>
      <c r="B163" s="6" t="s">
        <v>3</v>
      </c>
      <c r="C163" s="66" t="s">
        <v>0</v>
      </c>
      <c r="D163" s="34" t="s">
        <v>1518</v>
      </c>
      <c r="E163" s="34" t="s">
        <v>1519</v>
      </c>
      <c r="F163" s="34" t="s">
        <v>139</v>
      </c>
      <c r="G163" s="34" t="s">
        <v>5</v>
      </c>
      <c r="H163" s="34" t="s">
        <v>1520</v>
      </c>
      <c r="I163" s="34" t="s">
        <v>7</v>
      </c>
      <c r="J163" s="34" t="s">
        <v>448</v>
      </c>
      <c r="K163" s="34" t="s">
        <v>1521</v>
      </c>
      <c r="L163" s="34" t="s">
        <v>1522</v>
      </c>
      <c r="M163" s="34" t="s">
        <v>1523</v>
      </c>
      <c r="N163" s="34" t="s">
        <v>1524</v>
      </c>
      <c r="O163" s="35" t="s">
        <v>1525</v>
      </c>
      <c r="P163" s="34" t="s">
        <v>1526</v>
      </c>
      <c r="Q163" s="34" t="s">
        <v>1527</v>
      </c>
      <c r="R163" s="34" t="s">
        <v>1528</v>
      </c>
      <c r="S163" s="34" t="s">
        <v>1529</v>
      </c>
      <c r="T163" s="34" t="s">
        <v>1530</v>
      </c>
      <c r="U163" s="34" t="s">
        <v>1531</v>
      </c>
      <c r="V163" s="34" t="s">
        <v>66</v>
      </c>
      <c r="W163" s="34" t="s">
        <v>801</v>
      </c>
      <c r="X163" s="34" t="s">
        <v>1524</v>
      </c>
      <c r="Y163" s="34" t="s">
        <v>1526</v>
      </c>
      <c r="Z163" s="34">
        <v>912026684909</v>
      </c>
      <c r="AA163" s="34">
        <v>912026680738</v>
      </c>
      <c r="AB163" s="34" t="s">
        <v>1532</v>
      </c>
      <c r="AC163" s="34" t="s">
        <v>1533</v>
      </c>
      <c r="AD163" s="34" t="s">
        <v>1520</v>
      </c>
      <c r="AE163" s="34" t="s">
        <v>1534</v>
      </c>
      <c r="AF163" s="34" t="s">
        <v>26</v>
      </c>
      <c r="AG163" s="34" t="s">
        <v>27</v>
      </c>
    </row>
    <row r="164" spans="1:34" ht="24" customHeight="1">
      <c r="A164" s="13">
        <f t="shared" si="10"/>
        <v>158</v>
      </c>
      <c r="B164" s="6" t="s">
        <v>3</v>
      </c>
      <c r="C164" s="64" t="s">
        <v>523</v>
      </c>
      <c r="D164" s="6" t="s">
        <v>4045</v>
      </c>
      <c r="E164" s="6" t="s">
        <v>4045</v>
      </c>
      <c r="F164" s="6" t="s">
        <v>313</v>
      </c>
      <c r="G164" s="6" t="s">
        <v>117</v>
      </c>
      <c r="H164" s="6" t="s">
        <v>4046</v>
      </c>
      <c r="I164" s="6" t="s">
        <v>7</v>
      </c>
      <c r="J164" s="6" t="s">
        <v>33</v>
      </c>
      <c r="K164" s="6" t="s">
        <v>4047</v>
      </c>
      <c r="L164" s="6" t="s">
        <v>4048</v>
      </c>
      <c r="M164" s="6" t="s">
        <v>4049</v>
      </c>
      <c r="N164" s="6" t="s">
        <v>4050</v>
      </c>
      <c r="O164" s="7" t="s">
        <v>4051</v>
      </c>
      <c r="P164" s="6" t="s">
        <v>4052</v>
      </c>
      <c r="Q164" s="6">
        <v>94718573272</v>
      </c>
      <c r="R164" s="6">
        <v>94112828908</v>
      </c>
      <c r="S164" s="6" t="s">
        <v>4053</v>
      </c>
      <c r="T164" s="6" t="s">
        <v>4054</v>
      </c>
      <c r="U164" s="6" t="s">
        <v>4055</v>
      </c>
      <c r="V164" s="6" t="s">
        <v>18</v>
      </c>
      <c r="W164" s="6" t="s">
        <v>193</v>
      </c>
      <c r="X164" s="6" t="s">
        <v>4050</v>
      </c>
      <c r="Y164" s="6" t="s">
        <v>4052</v>
      </c>
      <c r="Z164" s="6">
        <v>94718573272</v>
      </c>
      <c r="AA164" s="6">
        <v>94718573272</v>
      </c>
      <c r="AB164" s="6" t="s">
        <v>4056</v>
      </c>
      <c r="AC164" s="6" t="s">
        <v>4047</v>
      </c>
      <c r="AD164" s="6" t="s">
        <v>4057</v>
      </c>
      <c r="AE164" s="6" t="s">
        <v>4058</v>
      </c>
      <c r="AF164" s="6" t="s">
        <v>26</v>
      </c>
      <c r="AG164" s="6" t="s">
        <v>27</v>
      </c>
    </row>
    <row r="165" spans="1:34" ht="24" customHeight="1">
      <c r="A165" s="13">
        <f t="shared" si="10"/>
        <v>159</v>
      </c>
      <c r="B165" s="6" t="s">
        <v>3</v>
      </c>
      <c r="C165" s="64" t="s">
        <v>523</v>
      </c>
      <c r="D165" s="6" t="s">
        <v>4150</v>
      </c>
      <c r="E165" s="6" t="s">
        <v>4151</v>
      </c>
      <c r="F165" s="6" t="s">
        <v>139</v>
      </c>
      <c r="G165" s="6" t="s">
        <v>283</v>
      </c>
      <c r="H165" s="6" t="s">
        <v>4152</v>
      </c>
      <c r="I165" s="6" t="s">
        <v>715</v>
      </c>
      <c r="J165" s="6" t="s">
        <v>4153</v>
      </c>
      <c r="K165" s="6" t="s">
        <v>4154</v>
      </c>
      <c r="L165" s="6" t="s">
        <v>4155</v>
      </c>
      <c r="M165" s="6" t="s">
        <v>4156</v>
      </c>
      <c r="N165" s="6" t="s">
        <v>4157</v>
      </c>
      <c r="O165" s="7" t="s">
        <v>4158</v>
      </c>
      <c r="P165" s="6" t="s">
        <v>4159</v>
      </c>
      <c r="Q165" s="6">
        <f>91-98390-73355</f>
        <v>-171654</v>
      </c>
      <c r="R165" s="6">
        <f>91-(0)-522-2358230</f>
        <v>-2358661</v>
      </c>
      <c r="S165" s="6" t="s">
        <v>4160</v>
      </c>
      <c r="T165" s="6" t="s">
        <v>4161</v>
      </c>
      <c r="U165" s="6" t="s">
        <v>4162</v>
      </c>
      <c r="V165" s="6" t="s">
        <v>18</v>
      </c>
      <c r="W165" s="6" t="s">
        <v>19</v>
      </c>
      <c r="X165" s="6" t="s">
        <v>4163</v>
      </c>
      <c r="Y165" s="6" t="s">
        <v>4159</v>
      </c>
      <c r="Z165" s="6">
        <f>91-98390-73355</f>
        <v>-171654</v>
      </c>
      <c r="AA165" s="6">
        <f>91-(0)-522-2358230</f>
        <v>-2358661</v>
      </c>
      <c r="AB165" s="6" t="s">
        <v>4164</v>
      </c>
      <c r="AC165" s="6" t="s">
        <v>4165</v>
      </c>
      <c r="AD165" s="6" t="s">
        <v>4166</v>
      </c>
      <c r="AE165" s="6" t="s">
        <v>4167</v>
      </c>
      <c r="AF165" s="6" t="s">
        <v>135</v>
      </c>
      <c r="AG165" s="6" t="s">
        <v>27</v>
      </c>
    </row>
    <row r="166" spans="1:34" ht="24" customHeight="1">
      <c r="A166" s="13">
        <f t="shared" si="10"/>
        <v>160</v>
      </c>
      <c r="B166" s="6" t="s">
        <v>3</v>
      </c>
      <c r="C166" s="64" t="s">
        <v>523</v>
      </c>
      <c r="D166" s="6" t="s">
        <v>2503</v>
      </c>
      <c r="E166" s="6" t="s">
        <v>2503</v>
      </c>
      <c r="F166" s="6" t="s">
        <v>313</v>
      </c>
      <c r="G166" s="6" t="s">
        <v>117</v>
      </c>
      <c r="H166" s="6" t="s">
        <v>2505</v>
      </c>
      <c r="I166" s="6" t="s">
        <v>715</v>
      </c>
      <c r="J166" s="6" t="s">
        <v>2506</v>
      </c>
      <c r="K166" s="6" t="s">
        <v>4261</v>
      </c>
      <c r="L166" s="6" t="s">
        <v>4262</v>
      </c>
      <c r="M166" s="6" t="s">
        <v>4263</v>
      </c>
      <c r="N166" s="6" t="s">
        <v>2507</v>
      </c>
      <c r="O166" s="7" t="s">
        <v>2508</v>
      </c>
      <c r="P166" s="6" t="s">
        <v>2509</v>
      </c>
      <c r="Q166" s="6">
        <v>94112841696</v>
      </c>
      <c r="R166" s="6">
        <v>94112786527</v>
      </c>
      <c r="S166" s="6" t="s">
        <v>2504</v>
      </c>
      <c r="T166" s="6" t="s">
        <v>4264</v>
      </c>
      <c r="U166" s="6" t="s">
        <v>2510</v>
      </c>
      <c r="V166" s="6" t="s">
        <v>18</v>
      </c>
      <c r="W166" s="6" t="s">
        <v>19</v>
      </c>
      <c r="X166" s="6" t="s">
        <v>2507</v>
      </c>
      <c r="Y166" s="6" t="s">
        <v>2509</v>
      </c>
      <c r="Z166" s="6">
        <v>94776761788</v>
      </c>
      <c r="AA166" s="6">
        <v>94112786257</v>
      </c>
      <c r="AB166" s="6" t="s">
        <v>4265</v>
      </c>
      <c r="AC166" s="6" t="s">
        <v>4266</v>
      </c>
      <c r="AD166" s="6" t="s">
        <v>4267</v>
      </c>
      <c r="AE166" s="6" t="s">
        <v>4268</v>
      </c>
      <c r="AF166" s="6" t="s">
        <v>26</v>
      </c>
      <c r="AG166" s="6" t="s">
        <v>27</v>
      </c>
    </row>
    <row r="167" spans="1:34" ht="24" customHeight="1">
      <c r="A167" s="13">
        <f t="shared" si="10"/>
        <v>161</v>
      </c>
      <c r="B167" s="6" t="s">
        <v>3</v>
      </c>
      <c r="C167" s="64" t="s">
        <v>523</v>
      </c>
      <c r="D167" s="6" t="s">
        <v>3214</v>
      </c>
      <c r="E167" s="6" t="s">
        <v>3215</v>
      </c>
      <c r="F167" s="6" t="s">
        <v>139</v>
      </c>
      <c r="G167" s="6" t="s">
        <v>117</v>
      </c>
      <c r="H167" s="6" t="s">
        <v>3216</v>
      </c>
      <c r="I167" s="6" t="s">
        <v>7</v>
      </c>
      <c r="J167" s="6" t="s">
        <v>448</v>
      </c>
      <c r="K167" s="6" t="s">
        <v>3217</v>
      </c>
      <c r="L167" s="6" t="s">
        <v>3218</v>
      </c>
      <c r="M167" s="6" t="s">
        <v>3219</v>
      </c>
      <c r="N167" s="6" t="s">
        <v>3220</v>
      </c>
      <c r="O167" s="7" t="s">
        <v>3221</v>
      </c>
      <c r="P167" s="6" t="s">
        <v>3222</v>
      </c>
      <c r="Q167" s="6">
        <v>919923700342</v>
      </c>
      <c r="R167" s="6">
        <v>919923700342</v>
      </c>
      <c r="S167" s="6" t="s">
        <v>3223</v>
      </c>
      <c r="T167" s="6" t="s">
        <v>3224</v>
      </c>
      <c r="U167" s="6" t="s">
        <v>3225</v>
      </c>
      <c r="V167" s="6" t="s">
        <v>18</v>
      </c>
      <c r="W167" s="6" t="s">
        <v>19</v>
      </c>
      <c r="X167" s="6" t="s">
        <v>3220</v>
      </c>
      <c r="Y167" s="6" t="s">
        <v>3226</v>
      </c>
      <c r="Z167" s="6">
        <v>919923700342</v>
      </c>
      <c r="AA167" s="6">
        <v>919923700342</v>
      </c>
      <c r="AB167" s="6" t="s">
        <v>3227</v>
      </c>
      <c r="AC167" s="6" t="s">
        <v>3228</v>
      </c>
      <c r="AD167" s="6" t="s">
        <v>3229</v>
      </c>
      <c r="AE167" s="6" t="s">
        <v>3230</v>
      </c>
      <c r="AF167" s="6" t="s">
        <v>26</v>
      </c>
      <c r="AG167" s="6" t="s">
        <v>27</v>
      </c>
    </row>
    <row r="168" spans="1:34" ht="24" customHeight="1">
      <c r="A168" s="13">
        <f t="shared" si="10"/>
        <v>162</v>
      </c>
      <c r="B168" s="6" t="s">
        <v>3</v>
      </c>
      <c r="C168" s="64" t="s">
        <v>523</v>
      </c>
      <c r="D168" s="6" t="s">
        <v>4344</v>
      </c>
      <c r="E168" s="6" t="s">
        <v>4345</v>
      </c>
      <c r="F168" s="6" t="s">
        <v>313</v>
      </c>
      <c r="G168" s="6" t="s">
        <v>283</v>
      </c>
      <c r="H168" s="6" t="s">
        <v>4346</v>
      </c>
      <c r="I168" s="6" t="s">
        <v>7</v>
      </c>
      <c r="J168" s="6" t="s">
        <v>33</v>
      </c>
      <c r="K168" s="6" t="s">
        <v>4347</v>
      </c>
      <c r="L168" s="6" t="s">
        <v>4348</v>
      </c>
      <c r="M168" s="6" t="s">
        <v>4349</v>
      </c>
      <c r="N168" s="6" t="s">
        <v>4350</v>
      </c>
      <c r="O168" s="7" t="s">
        <v>4351</v>
      </c>
      <c r="P168" s="6" t="s">
        <v>4352</v>
      </c>
      <c r="Q168" s="6">
        <v>94775108288</v>
      </c>
      <c r="R168" s="6" t="s">
        <v>421</v>
      </c>
      <c r="S168" s="6" t="s">
        <v>4353</v>
      </c>
      <c r="T168" s="6" t="s">
        <v>4354</v>
      </c>
      <c r="U168" s="6" t="s">
        <v>4355</v>
      </c>
      <c r="V168" s="6" t="s">
        <v>18</v>
      </c>
      <c r="W168" s="6" t="s">
        <v>193</v>
      </c>
      <c r="X168" s="6" t="s">
        <v>4356</v>
      </c>
      <c r="Y168" s="6" t="s">
        <v>4357</v>
      </c>
      <c r="Z168" s="6">
        <v>94775108288</v>
      </c>
      <c r="AA168" s="6" t="s">
        <v>421</v>
      </c>
      <c r="AB168" s="6" t="s">
        <v>4358</v>
      </c>
      <c r="AC168" s="6" t="s">
        <v>4359</v>
      </c>
      <c r="AD168" s="6" t="s">
        <v>4360</v>
      </c>
      <c r="AE168" s="6" t="s">
        <v>4361</v>
      </c>
      <c r="AF168" s="6" t="s">
        <v>26</v>
      </c>
      <c r="AG168" s="6" t="s">
        <v>27</v>
      </c>
    </row>
    <row r="169" spans="1:34" ht="24" customHeight="1">
      <c r="A169" s="13">
        <f t="shared" si="10"/>
        <v>163</v>
      </c>
      <c r="B169" s="6" t="s">
        <v>3</v>
      </c>
      <c r="C169" s="64" t="s">
        <v>523</v>
      </c>
      <c r="D169" s="6" t="s">
        <v>1111</v>
      </c>
      <c r="E169" s="6" t="s">
        <v>1112</v>
      </c>
      <c r="F169" s="6" t="s">
        <v>162</v>
      </c>
      <c r="G169" s="6" t="s">
        <v>5</v>
      </c>
      <c r="H169" s="6" t="s">
        <v>1113</v>
      </c>
      <c r="I169" s="6" t="s">
        <v>7</v>
      </c>
      <c r="J169" s="6" t="s">
        <v>33</v>
      </c>
      <c r="K169" s="6" t="s">
        <v>621</v>
      </c>
      <c r="L169" s="6" t="s">
        <v>1114</v>
      </c>
      <c r="M169" s="6" t="s">
        <v>1115</v>
      </c>
      <c r="N169" s="6" t="s">
        <v>1116</v>
      </c>
      <c r="O169" s="7" t="s">
        <v>1117</v>
      </c>
      <c r="P169" s="6" t="s">
        <v>1118</v>
      </c>
      <c r="Q169" s="6">
        <v>9607662474</v>
      </c>
      <c r="R169" s="6" t="s">
        <v>1119</v>
      </c>
      <c r="S169" s="6" t="s">
        <v>1120</v>
      </c>
      <c r="T169" s="6" t="s">
        <v>1121</v>
      </c>
      <c r="U169" s="6" t="s">
        <v>1122</v>
      </c>
      <c r="V169" s="6" t="s">
        <v>18</v>
      </c>
      <c r="W169" s="6" t="s">
        <v>19</v>
      </c>
      <c r="X169" s="6" t="s">
        <v>1123</v>
      </c>
      <c r="Y169" s="6" t="s">
        <v>1124</v>
      </c>
      <c r="Z169" s="6">
        <v>9607662474</v>
      </c>
      <c r="AA169" s="6" t="s">
        <v>1119</v>
      </c>
      <c r="AB169" s="6" t="s">
        <v>1125</v>
      </c>
      <c r="AC169" s="6" t="s">
        <v>1126</v>
      </c>
      <c r="AD169" s="6" t="s">
        <v>1127</v>
      </c>
      <c r="AE169" s="6" t="s">
        <v>1128</v>
      </c>
      <c r="AF169" s="6" t="s">
        <v>26</v>
      </c>
      <c r="AG169" s="6" t="s">
        <v>27</v>
      </c>
    </row>
    <row r="170" spans="1:34" ht="24" customHeight="1" thickBot="1">
      <c r="A170" s="13">
        <f t="shared" si="10"/>
        <v>164</v>
      </c>
      <c r="B170" s="6" t="s">
        <v>3</v>
      </c>
      <c r="C170" s="64" t="s">
        <v>523</v>
      </c>
      <c r="D170" s="6" t="s">
        <v>5699</v>
      </c>
      <c r="E170" s="6" t="s">
        <v>5700</v>
      </c>
      <c r="F170" s="6" t="s">
        <v>809</v>
      </c>
      <c r="G170" s="6" t="s">
        <v>117</v>
      </c>
      <c r="H170" s="6" t="s">
        <v>5701</v>
      </c>
      <c r="I170" s="6" t="s">
        <v>715</v>
      </c>
      <c r="J170" s="6" t="s">
        <v>5702</v>
      </c>
      <c r="K170" s="6" t="s">
        <v>5703</v>
      </c>
      <c r="L170" s="6" t="s">
        <v>5704</v>
      </c>
      <c r="M170" s="6" t="s">
        <v>5705</v>
      </c>
      <c r="N170" s="6" t="s">
        <v>5706</v>
      </c>
      <c r="O170" s="6" t="s">
        <v>5707</v>
      </c>
      <c r="P170" s="6" t="s">
        <v>5708</v>
      </c>
      <c r="Q170" s="6">
        <v>923459332486</v>
      </c>
      <c r="R170" s="6">
        <v>937794172</v>
      </c>
      <c r="S170" s="6" t="s">
        <v>5709</v>
      </c>
      <c r="T170" s="6" t="s">
        <v>5710</v>
      </c>
      <c r="U170" s="6" t="s">
        <v>5711</v>
      </c>
      <c r="V170" s="6" t="s">
        <v>18</v>
      </c>
      <c r="W170" s="6" t="s">
        <v>193</v>
      </c>
      <c r="X170" s="6" t="s">
        <v>5712</v>
      </c>
      <c r="Y170" s="6" t="s">
        <v>5713</v>
      </c>
      <c r="Z170" s="6">
        <v>923459332486</v>
      </c>
      <c r="AA170" s="6">
        <v>937794172</v>
      </c>
      <c r="AB170" s="6" t="s">
        <v>5714</v>
      </c>
      <c r="AC170" s="6" t="s">
        <v>5715</v>
      </c>
      <c r="AD170" s="6" t="s">
        <v>348</v>
      </c>
      <c r="AE170" s="6" t="s">
        <v>5716</v>
      </c>
      <c r="AF170" s="6" t="s">
        <v>135</v>
      </c>
      <c r="AG170" s="6" t="s">
        <v>27</v>
      </c>
    </row>
    <row r="171" spans="1:34" ht="24" customHeight="1" thickBot="1">
      <c r="A171" s="13">
        <f t="shared" si="10"/>
        <v>165</v>
      </c>
      <c r="B171" s="6" t="s">
        <v>3</v>
      </c>
      <c r="C171" s="64" t="s">
        <v>523</v>
      </c>
      <c r="D171" s="6" t="s">
        <v>6945</v>
      </c>
      <c r="E171" s="6" t="s">
        <v>336</v>
      </c>
      <c r="F171" s="6" t="s">
        <v>95</v>
      </c>
      <c r="G171" s="6" t="s">
        <v>5</v>
      </c>
      <c r="H171" s="6" t="s">
        <v>6886</v>
      </c>
      <c r="I171" s="6" t="s">
        <v>7</v>
      </c>
      <c r="J171" s="6" t="s">
        <v>33</v>
      </c>
      <c r="K171" s="6" t="s">
        <v>262</v>
      </c>
      <c r="L171" s="6" t="s">
        <v>6887</v>
      </c>
      <c r="M171" s="6" t="s">
        <v>6888</v>
      </c>
      <c r="N171" s="6" t="s">
        <v>95</v>
      </c>
      <c r="O171" s="7" t="s">
        <v>6889</v>
      </c>
      <c r="P171" s="6" t="s">
        <v>5902</v>
      </c>
      <c r="Q171" s="6" t="s">
        <v>262</v>
      </c>
      <c r="R171" s="6" t="s">
        <v>262</v>
      </c>
      <c r="S171" s="6" t="s">
        <v>6890</v>
      </c>
      <c r="T171" s="6" t="s">
        <v>262</v>
      </c>
      <c r="U171" s="6" t="s">
        <v>5901</v>
      </c>
      <c r="V171" s="6" t="s">
        <v>66</v>
      </c>
      <c r="W171" s="6" t="s">
        <v>19</v>
      </c>
      <c r="X171" s="6" t="s">
        <v>95</v>
      </c>
      <c r="Y171" s="6" t="s">
        <v>5902</v>
      </c>
      <c r="Z171" s="6" t="s">
        <v>262</v>
      </c>
      <c r="AA171" s="6" t="s">
        <v>262</v>
      </c>
      <c r="AB171" s="6" t="s">
        <v>262</v>
      </c>
      <c r="AC171" s="6" t="s">
        <v>262</v>
      </c>
      <c r="AD171" s="6" t="s">
        <v>4076</v>
      </c>
      <c r="AE171" s="6" t="s">
        <v>262</v>
      </c>
      <c r="AF171" s="6" t="s">
        <v>26</v>
      </c>
      <c r="AG171" s="6" t="s">
        <v>27</v>
      </c>
      <c r="AH171" s="92"/>
    </row>
    <row r="172" spans="1:34" ht="24" customHeight="1">
      <c r="A172" s="13">
        <f t="shared" si="10"/>
        <v>166</v>
      </c>
      <c r="B172" s="6" t="s">
        <v>3</v>
      </c>
      <c r="C172" s="64" t="s">
        <v>523</v>
      </c>
      <c r="D172" s="6" t="s">
        <v>1095</v>
      </c>
      <c r="E172" s="6" t="s">
        <v>1096</v>
      </c>
      <c r="F172" s="6" t="s">
        <v>809</v>
      </c>
      <c r="G172" s="6" t="s">
        <v>5</v>
      </c>
      <c r="H172" s="6" t="s">
        <v>1097</v>
      </c>
      <c r="I172" s="6" t="s">
        <v>7</v>
      </c>
      <c r="J172" s="6" t="s">
        <v>33</v>
      </c>
      <c r="K172" s="6" t="s">
        <v>240</v>
      </c>
      <c r="L172" s="6" t="s">
        <v>1098</v>
      </c>
      <c r="M172" s="6" t="s">
        <v>1099</v>
      </c>
      <c r="N172" s="6" t="s">
        <v>1100</v>
      </c>
      <c r="O172" s="7" t="s">
        <v>1101</v>
      </c>
      <c r="P172" s="6" t="s">
        <v>1102</v>
      </c>
      <c r="Q172" s="6" t="s">
        <v>1103</v>
      </c>
      <c r="R172" s="6" t="s">
        <v>1103</v>
      </c>
      <c r="S172" s="6" t="s">
        <v>1104</v>
      </c>
      <c r="T172" s="6" t="s">
        <v>1105</v>
      </c>
      <c r="U172" s="6" t="s">
        <v>1106</v>
      </c>
      <c r="V172" s="6" t="s">
        <v>18</v>
      </c>
      <c r="W172" s="6" t="s">
        <v>19</v>
      </c>
      <c r="X172" s="6" t="s">
        <v>1100</v>
      </c>
      <c r="Y172" s="6" t="s">
        <v>1107</v>
      </c>
      <c r="Z172" s="6" t="s">
        <v>1103</v>
      </c>
      <c r="AA172" s="6" t="s">
        <v>1103</v>
      </c>
      <c r="AB172" s="6" t="s">
        <v>1108</v>
      </c>
      <c r="AC172" s="6" t="s">
        <v>240</v>
      </c>
      <c r="AD172" s="6" t="s">
        <v>1109</v>
      </c>
      <c r="AE172" s="6" t="s">
        <v>1110</v>
      </c>
      <c r="AF172" s="6" t="s">
        <v>26</v>
      </c>
      <c r="AG172" s="6" t="s">
        <v>27</v>
      </c>
    </row>
    <row r="173" spans="1:34" ht="24" customHeight="1">
      <c r="A173" s="13">
        <f t="shared" si="10"/>
        <v>167</v>
      </c>
      <c r="B173" s="6" t="s">
        <v>3</v>
      </c>
      <c r="C173" s="64" t="s">
        <v>523</v>
      </c>
      <c r="D173" s="6" t="s">
        <v>1318</v>
      </c>
      <c r="E173" s="6" t="s">
        <v>1319</v>
      </c>
      <c r="F173" s="6" t="s">
        <v>95</v>
      </c>
      <c r="G173" s="6" t="s">
        <v>5</v>
      </c>
      <c r="H173" s="6" t="s">
        <v>1320</v>
      </c>
      <c r="I173" s="6" t="s">
        <v>7</v>
      </c>
      <c r="J173" s="6" t="s">
        <v>33</v>
      </c>
      <c r="K173" s="6" t="s">
        <v>1321</v>
      </c>
      <c r="L173" s="6" t="s">
        <v>1322</v>
      </c>
      <c r="M173" s="6" t="s">
        <v>1323</v>
      </c>
      <c r="N173" s="6" t="s">
        <v>1324</v>
      </c>
      <c r="O173" s="7" t="s">
        <v>1325</v>
      </c>
      <c r="P173" s="6" t="s">
        <v>1326</v>
      </c>
      <c r="Q173" s="6">
        <v>97714102900</v>
      </c>
      <c r="R173" s="6">
        <v>97714102900</v>
      </c>
      <c r="S173" s="6" t="s">
        <v>1327</v>
      </c>
      <c r="T173" s="6" t="s">
        <v>1328</v>
      </c>
      <c r="U173" s="6" t="s">
        <v>1329</v>
      </c>
      <c r="V173" s="6" t="s">
        <v>18</v>
      </c>
      <c r="W173" s="6" t="s">
        <v>193</v>
      </c>
      <c r="X173" s="6" t="s">
        <v>1324</v>
      </c>
      <c r="Y173" s="6" t="s">
        <v>1330</v>
      </c>
      <c r="Z173" s="6" t="s">
        <v>1331</v>
      </c>
      <c r="AA173" s="6">
        <v>97714102900</v>
      </c>
      <c r="AB173" s="6" t="s">
        <v>1332</v>
      </c>
      <c r="AC173" s="6" t="s">
        <v>1333</v>
      </c>
      <c r="AD173" s="6" t="s">
        <v>1320</v>
      </c>
      <c r="AE173" s="6" t="s">
        <v>1334</v>
      </c>
      <c r="AF173" s="6" t="s">
        <v>26</v>
      </c>
      <c r="AG173" s="6" t="s">
        <v>27</v>
      </c>
    </row>
    <row r="174" spans="1:34" ht="24" customHeight="1">
      <c r="A174" s="13">
        <f t="shared" si="10"/>
        <v>168</v>
      </c>
      <c r="B174" s="6" t="s">
        <v>3</v>
      </c>
      <c r="C174" s="64" t="s">
        <v>523</v>
      </c>
      <c r="D174" s="6" t="s">
        <v>807</v>
      </c>
      <c r="E174" s="6" t="s">
        <v>240</v>
      </c>
      <c r="F174" s="6" t="s">
        <v>809</v>
      </c>
      <c r="G174" s="6" t="s">
        <v>5</v>
      </c>
      <c r="H174" s="6" t="s">
        <v>5560</v>
      </c>
      <c r="I174" s="6" t="s">
        <v>7</v>
      </c>
      <c r="J174" s="6" t="s">
        <v>448</v>
      </c>
      <c r="K174" s="6" t="s">
        <v>5561</v>
      </c>
      <c r="L174" s="6" t="s">
        <v>5562</v>
      </c>
      <c r="M174" s="6" t="s">
        <v>5563</v>
      </c>
      <c r="N174" s="6" t="s">
        <v>814</v>
      </c>
      <c r="O174" s="7" t="s">
        <v>815</v>
      </c>
      <c r="P174" s="6" t="s">
        <v>816</v>
      </c>
      <c r="Q174" s="6">
        <f>92-945-822303</f>
        <v>-823156</v>
      </c>
      <c r="R174" s="6">
        <f>92-945-822303</f>
        <v>-823156</v>
      </c>
      <c r="S174" s="6" t="s">
        <v>5564</v>
      </c>
      <c r="T174" s="6" t="s">
        <v>5565</v>
      </c>
      <c r="U174" s="6" t="s">
        <v>819</v>
      </c>
      <c r="V174" s="6" t="s">
        <v>18</v>
      </c>
      <c r="W174" s="6" t="s">
        <v>19</v>
      </c>
      <c r="X174" s="6" t="s">
        <v>820</v>
      </c>
      <c r="Y174" s="6" t="s">
        <v>816</v>
      </c>
      <c r="Z174" s="6">
        <f>92-345-8594303</f>
        <v>-8594556</v>
      </c>
      <c r="AA174" s="6">
        <f>92-945-822303</f>
        <v>-823156</v>
      </c>
      <c r="AB174" s="6" t="s">
        <v>5566</v>
      </c>
      <c r="AC174" s="6" t="s">
        <v>5567</v>
      </c>
      <c r="AD174" s="6" t="s">
        <v>5568</v>
      </c>
      <c r="AE174" s="6" t="s">
        <v>5569</v>
      </c>
      <c r="AF174" s="6" t="s">
        <v>26</v>
      </c>
      <c r="AG174" s="6" t="s">
        <v>27</v>
      </c>
    </row>
    <row r="175" spans="1:34" ht="24" customHeight="1">
      <c r="A175" s="13">
        <f t="shared" si="10"/>
        <v>169</v>
      </c>
      <c r="B175" s="6" t="s">
        <v>3</v>
      </c>
      <c r="C175" s="64" t="s">
        <v>523</v>
      </c>
      <c r="D175" s="6" t="s">
        <v>4736</v>
      </c>
      <c r="E175" s="6" t="s">
        <v>4737</v>
      </c>
      <c r="F175" s="6" t="s">
        <v>809</v>
      </c>
      <c r="G175" s="6" t="s">
        <v>283</v>
      </c>
      <c r="H175" s="6" t="s">
        <v>4738</v>
      </c>
      <c r="I175" s="6" t="s">
        <v>266</v>
      </c>
      <c r="J175" s="6" t="s">
        <v>33</v>
      </c>
      <c r="K175" s="6" t="s">
        <v>4739</v>
      </c>
      <c r="L175" s="6" t="s">
        <v>4740</v>
      </c>
      <c r="M175" s="6" t="s">
        <v>4741</v>
      </c>
      <c r="N175" s="6" t="s">
        <v>4742</v>
      </c>
      <c r="O175" s="7" t="s">
        <v>4743</v>
      </c>
      <c r="P175" s="6" t="s">
        <v>4744</v>
      </c>
      <c r="Q175" s="6">
        <v>92512110539</v>
      </c>
      <c r="R175" s="6">
        <v>92512110536</v>
      </c>
      <c r="S175" s="6" t="s">
        <v>4745</v>
      </c>
      <c r="T175" s="6" t="s">
        <v>4746</v>
      </c>
      <c r="U175" s="6" t="s">
        <v>4747</v>
      </c>
      <c r="V175" s="6" t="s">
        <v>18</v>
      </c>
      <c r="W175" s="6" t="s">
        <v>193</v>
      </c>
      <c r="X175" s="6" t="s">
        <v>4748</v>
      </c>
      <c r="Y175" s="6" t="s">
        <v>4744</v>
      </c>
      <c r="Z175" s="6">
        <v>923319318987</v>
      </c>
      <c r="AA175" s="6">
        <v>92512110536</v>
      </c>
      <c r="AB175" s="6" t="s">
        <v>4749</v>
      </c>
      <c r="AC175" s="6" t="s">
        <v>4750</v>
      </c>
      <c r="AD175" s="6" t="s">
        <v>2161</v>
      </c>
      <c r="AE175" s="6" t="s">
        <v>4751</v>
      </c>
      <c r="AF175" s="6" t="s">
        <v>26</v>
      </c>
      <c r="AG175" s="6" t="s">
        <v>27</v>
      </c>
    </row>
    <row r="176" spans="1:34" ht="24" customHeight="1">
      <c r="A176" s="13">
        <f t="shared" si="10"/>
        <v>170</v>
      </c>
      <c r="B176" s="6" t="s">
        <v>3</v>
      </c>
      <c r="C176" s="64" t="s">
        <v>523</v>
      </c>
      <c r="D176" s="6" t="s">
        <v>5825</v>
      </c>
      <c r="E176" s="6" t="s">
        <v>5825</v>
      </c>
      <c r="F176" s="6" t="s">
        <v>139</v>
      </c>
      <c r="G176" s="6" t="s">
        <v>244</v>
      </c>
      <c r="H176" s="6" t="s">
        <v>5826</v>
      </c>
      <c r="I176" s="6" t="s">
        <v>715</v>
      </c>
      <c r="J176" s="6" t="s">
        <v>33</v>
      </c>
      <c r="K176" s="6" t="s">
        <v>240</v>
      </c>
      <c r="L176" s="6" t="s">
        <v>5827</v>
      </c>
      <c r="M176" s="6" t="s">
        <v>5828</v>
      </c>
      <c r="N176" s="6" t="s">
        <v>5829</v>
      </c>
      <c r="O176" s="6" t="s">
        <v>5830</v>
      </c>
      <c r="P176" s="6" t="s">
        <v>5831</v>
      </c>
      <c r="Q176" s="6" t="s">
        <v>5832</v>
      </c>
      <c r="R176" s="6" t="s">
        <v>5833</v>
      </c>
      <c r="S176" s="6" t="s">
        <v>5834</v>
      </c>
      <c r="T176" s="6" t="s">
        <v>5835</v>
      </c>
      <c r="U176" s="6" t="s">
        <v>5836</v>
      </c>
      <c r="V176" s="6" t="s">
        <v>18</v>
      </c>
      <c r="W176" s="6" t="s">
        <v>19</v>
      </c>
      <c r="X176" s="6" t="s">
        <v>5837</v>
      </c>
      <c r="Y176" s="6" t="s">
        <v>5831</v>
      </c>
      <c r="Z176" s="6" t="s">
        <v>5838</v>
      </c>
      <c r="AA176" s="6" t="s">
        <v>5833</v>
      </c>
      <c r="AB176" s="6" t="s">
        <v>5839</v>
      </c>
      <c r="AC176" s="6" t="s">
        <v>240</v>
      </c>
      <c r="AD176" s="38"/>
      <c r="AE176" s="38" t="s">
        <v>5840</v>
      </c>
      <c r="AF176" s="38" t="s">
        <v>240</v>
      </c>
      <c r="AG176" s="38" t="s">
        <v>135</v>
      </c>
    </row>
    <row r="177" spans="1:34" ht="24" customHeight="1">
      <c r="A177" s="13">
        <f t="shared" si="10"/>
        <v>171</v>
      </c>
      <c r="B177" s="6" t="s">
        <v>3</v>
      </c>
      <c r="C177" s="64" t="s">
        <v>523</v>
      </c>
      <c r="D177" s="6" t="s">
        <v>1204</v>
      </c>
      <c r="E177" s="6" t="s">
        <v>1205</v>
      </c>
      <c r="F177" s="6" t="s">
        <v>1206</v>
      </c>
      <c r="G177" s="6" t="s">
        <v>5</v>
      </c>
      <c r="H177" s="6" t="s">
        <v>1207</v>
      </c>
      <c r="I177" s="6" t="s">
        <v>7</v>
      </c>
      <c r="J177" s="6" t="s">
        <v>33</v>
      </c>
      <c r="K177" s="6" t="s">
        <v>240</v>
      </c>
      <c r="L177" s="6" t="s">
        <v>1208</v>
      </c>
      <c r="M177" s="6" t="s">
        <v>1209</v>
      </c>
      <c r="N177" s="6" t="s">
        <v>1210</v>
      </c>
      <c r="O177" s="7" t="s">
        <v>1211</v>
      </c>
      <c r="P177" s="6" t="s">
        <v>1212</v>
      </c>
      <c r="Q177" s="6" t="s">
        <v>1213</v>
      </c>
      <c r="R177" s="6" t="s">
        <v>1214</v>
      </c>
      <c r="S177" s="6" t="s">
        <v>1215</v>
      </c>
      <c r="T177" s="6" t="s">
        <v>1216</v>
      </c>
      <c r="U177" s="6" t="s">
        <v>1217</v>
      </c>
      <c r="V177" s="6" t="s">
        <v>18</v>
      </c>
      <c r="W177" s="6" t="s">
        <v>19</v>
      </c>
      <c r="X177" s="6" t="s">
        <v>1210</v>
      </c>
      <c r="Y177" s="6" t="s">
        <v>1218</v>
      </c>
      <c r="Z177" s="6">
        <f>9221-32760955</f>
        <v>-32751734</v>
      </c>
      <c r="AA177" s="6">
        <f>9221-32767202</f>
        <v>-32757981</v>
      </c>
      <c r="AB177" s="6" t="s">
        <v>1219</v>
      </c>
      <c r="AC177" s="6" t="s">
        <v>1220</v>
      </c>
      <c r="AD177" s="6" t="s">
        <v>1221</v>
      </c>
      <c r="AE177" s="6" t="s">
        <v>1222</v>
      </c>
      <c r="AF177" s="6" t="s">
        <v>26</v>
      </c>
      <c r="AG177" s="6" t="s">
        <v>27</v>
      </c>
    </row>
    <row r="178" spans="1:34" s="84" customFormat="1" ht="24" customHeight="1">
      <c r="A178" s="13">
        <f t="shared" si="10"/>
        <v>172</v>
      </c>
      <c r="B178" s="6" t="s">
        <v>3</v>
      </c>
      <c r="C178" s="64" t="s">
        <v>523</v>
      </c>
      <c r="D178" s="6" t="s">
        <v>5100</v>
      </c>
      <c r="E178" s="6" t="s">
        <v>5101</v>
      </c>
      <c r="F178" s="6" t="s">
        <v>95</v>
      </c>
      <c r="G178" s="6" t="s">
        <v>5</v>
      </c>
      <c r="H178" s="6" t="s">
        <v>5102</v>
      </c>
      <c r="I178" s="6" t="s">
        <v>7</v>
      </c>
      <c r="J178" s="6" t="s">
        <v>5103</v>
      </c>
      <c r="K178" s="6" t="s">
        <v>5104</v>
      </c>
      <c r="L178" s="6" t="s">
        <v>5105</v>
      </c>
      <c r="M178" s="6" t="s">
        <v>5106</v>
      </c>
      <c r="N178" s="6" t="s">
        <v>5107</v>
      </c>
      <c r="O178" s="7" t="s">
        <v>5108</v>
      </c>
      <c r="P178" s="6" t="s">
        <v>5109</v>
      </c>
      <c r="Q178" s="6">
        <v>97714362560</v>
      </c>
      <c r="R178" s="6">
        <v>97714362560</v>
      </c>
      <c r="S178" s="6" t="s">
        <v>5100</v>
      </c>
      <c r="T178" s="6" t="s">
        <v>5110</v>
      </c>
      <c r="U178" s="6" t="s">
        <v>5111</v>
      </c>
      <c r="V178" s="6" t="s">
        <v>18</v>
      </c>
      <c r="W178" s="6" t="s">
        <v>19</v>
      </c>
      <c r="X178" s="6" t="s">
        <v>5112</v>
      </c>
      <c r="Y178" s="6" t="s">
        <v>5109</v>
      </c>
      <c r="Z178" s="6">
        <v>9779851070477</v>
      </c>
      <c r="AA178" s="6" t="s">
        <v>5113</v>
      </c>
      <c r="AB178" s="6" t="s">
        <v>5114</v>
      </c>
      <c r="AC178" s="6" t="s">
        <v>5115</v>
      </c>
      <c r="AD178" s="6" t="s">
        <v>5116</v>
      </c>
      <c r="AE178" s="6" t="s">
        <v>5117</v>
      </c>
      <c r="AF178" s="6" t="s">
        <v>26</v>
      </c>
      <c r="AG178" s="6" t="s">
        <v>27</v>
      </c>
    </row>
    <row r="179" spans="1:34" ht="24" customHeight="1">
      <c r="A179" s="13">
        <f t="shared" si="10"/>
        <v>173</v>
      </c>
      <c r="B179" s="6" t="s">
        <v>3</v>
      </c>
      <c r="C179" s="64" t="s">
        <v>523</v>
      </c>
      <c r="D179" s="6" t="s">
        <v>4095</v>
      </c>
      <c r="E179" s="6" t="s">
        <v>4095</v>
      </c>
      <c r="F179" s="6" t="s">
        <v>1206</v>
      </c>
      <c r="G179" s="6" t="s">
        <v>5</v>
      </c>
      <c r="H179" s="6" t="s">
        <v>4096</v>
      </c>
      <c r="I179" s="6" t="s">
        <v>7</v>
      </c>
      <c r="J179" s="6" t="s">
        <v>2305</v>
      </c>
      <c r="K179" s="6" t="s">
        <v>4097</v>
      </c>
      <c r="L179" s="6" t="s">
        <v>4098</v>
      </c>
      <c r="M179" s="6" t="s">
        <v>4099</v>
      </c>
      <c r="N179" s="6" t="s">
        <v>4100</v>
      </c>
      <c r="O179" s="7" t="s">
        <v>4101</v>
      </c>
      <c r="P179" s="6" t="s">
        <v>4102</v>
      </c>
      <c r="Q179" s="6">
        <v>924236160602</v>
      </c>
      <c r="R179" s="6" t="s">
        <v>262</v>
      </c>
      <c r="S179" s="6" t="s">
        <v>4103</v>
      </c>
      <c r="T179" s="6" t="s">
        <v>4104</v>
      </c>
      <c r="U179" s="6" t="s">
        <v>4105</v>
      </c>
      <c r="V179" s="6" t="s">
        <v>18</v>
      </c>
      <c r="W179" s="6" t="s">
        <v>193</v>
      </c>
      <c r="X179" s="6" t="s">
        <v>4106</v>
      </c>
      <c r="Y179" s="6" t="s">
        <v>4107</v>
      </c>
      <c r="Z179" s="6">
        <v>923338002105</v>
      </c>
      <c r="AA179" s="6" t="s">
        <v>262</v>
      </c>
      <c r="AB179" s="6" t="s">
        <v>4108</v>
      </c>
      <c r="AC179" s="6" t="s">
        <v>4109</v>
      </c>
      <c r="AD179" s="6" t="s">
        <v>4076</v>
      </c>
      <c r="AE179" s="6" t="s">
        <v>4110</v>
      </c>
      <c r="AF179" s="6" t="s">
        <v>26</v>
      </c>
      <c r="AG179" s="6" t="s">
        <v>27</v>
      </c>
    </row>
    <row r="180" spans="1:34" ht="24" customHeight="1">
      <c r="A180" s="13">
        <f t="shared" si="10"/>
        <v>174</v>
      </c>
      <c r="B180" s="6" t="s">
        <v>3</v>
      </c>
      <c r="C180" s="64" t="s">
        <v>523</v>
      </c>
      <c r="D180" s="6" t="s">
        <v>3871</v>
      </c>
      <c r="E180" s="6" t="s">
        <v>3872</v>
      </c>
      <c r="F180" s="6" t="s">
        <v>809</v>
      </c>
      <c r="G180" s="6" t="s">
        <v>117</v>
      </c>
      <c r="H180" s="6" t="s">
        <v>3873</v>
      </c>
      <c r="I180" s="6" t="s">
        <v>7</v>
      </c>
      <c r="J180" s="6" t="s">
        <v>33</v>
      </c>
      <c r="K180" s="6" t="s">
        <v>1012</v>
      </c>
      <c r="L180" s="6" t="s">
        <v>3874</v>
      </c>
      <c r="M180" s="6" t="s">
        <v>3875</v>
      </c>
      <c r="N180" s="6" t="s">
        <v>3876</v>
      </c>
      <c r="O180" s="7" t="s">
        <v>3877</v>
      </c>
      <c r="P180" s="6" t="s">
        <v>3878</v>
      </c>
      <c r="Q180" s="6">
        <v>92812832031</v>
      </c>
      <c r="R180" s="6">
        <v>91812832031</v>
      </c>
      <c r="S180" s="6" t="s">
        <v>3879</v>
      </c>
      <c r="T180" s="6" t="s">
        <v>3880</v>
      </c>
      <c r="U180" s="6" t="s">
        <v>3881</v>
      </c>
      <c r="V180" s="6" t="s">
        <v>18</v>
      </c>
      <c r="W180" s="6" t="s">
        <v>19</v>
      </c>
      <c r="X180" s="6" t="s">
        <v>3882</v>
      </c>
      <c r="Y180" s="6" t="s">
        <v>3883</v>
      </c>
      <c r="Z180" s="6">
        <v>923023822144</v>
      </c>
      <c r="AA180" s="6">
        <v>923023822144</v>
      </c>
      <c r="AB180" s="6" t="s">
        <v>3884</v>
      </c>
      <c r="AC180" s="6" t="s">
        <v>352</v>
      </c>
      <c r="AD180" s="6" t="s">
        <v>3885</v>
      </c>
      <c r="AE180" s="6" t="s">
        <v>3886</v>
      </c>
      <c r="AF180" s="6" t="s">
        <v>26</v>
      </c>
      <c r="AG180" s="6" t="s">
        <v>27</v>
      </c>
    </row>
    <row r="181" spans="1:34" ht="24" customHeight="1">
      <c r="A181" s="13">
        <f t="shared" si="10"/>
        <v>175</v>
      </c>
      <c r="B181" s="6" t="s">
        <v>3</v>
      </c>
      <c r="C181" s="64" t="s">
        <v>523</v>
      </c>
      <c r="D181" s="6" t="s">
        <v>293</v>
      </c>
      <c r="E181" s="6" t="s">
        <v>294</v>
      </c>
      <c r="F181" s="6" t="s">
        <v>95</v>
      </c>
      <c r="G181" s="6" t="s">
        <v>5</v>
      </c>
      <c r="H181" s="6" t="s">
        <v>1720</v>
      </c>
      <c r="I181" s="6" t="s">
        <v>7</v>
      </c>
      <c r="J181" s="6" t="s">
        <v>448</v>
      </c>
      <c r="K181" s="6" t="s">
        <v>1721</v>
      </c>
      <c r="L181" s="6" t="s">
        <v>1722</v>
      </c>
      <c r="M181" s="6" t="s">
        <v>1723</v>
      </c>
      <c r="N181" s="6" t="s">
        <v>1724</v>
      </c>
      <c r="O181" s="7" t="s">
        <v>300</v>
      </c>
      <c r="P181" s="6" t="s">
        <v>301</v>
      </c>
      <c r="Q181" s="6">
        <v>97714672637</v>
      </c>
      <c r="R181" s="6">
        <v>97714672637</v>
      </c>
      <c r="S181" s="6" t="s">
        <v>1725</v>
      </c>
      <c r="T181" s="6" t="s">
        <v>303</v>
      </c>
      <c r="U181" s="6" t="s">
        <v>1726</v>
      </c>
      <c r="V181" s="6" t="s">
        <v>18</v>
      </c>
      <c r="W181" s="6" t="s">
        <v>19</v>
      </c>
      <c r="X181" s="6" t="s">
        <v>305</v>
      </c>
      <c r="Y181" s="6" t="s">
        <v>306</v>
      </c>
      <c r="Z181" s="6">
        <v>9779851016713</v>
      </c>
      <c r="AA181" s="6">
        <v>97714672637</v>
      </c>
      <c r="AB181" s="6" t="s">
        <v>1727</v>
      </c>
      <c r="AC181" s="6" t="s">
        <v>1728</v>
      </c>
      <c r="AD181" s="6" t="s">
        <v>1729</v>
      </c>
      <c r="AE181" s="6" t="s">
        <v>1730</v>
      </c>
      <c r="AF181" s="6" t="s">
        <v>26</v>
      </c>
      <c r="AG181" s="6" t="s">
        <v>27</v>
      </c>
    </row>
    <row r="182" spans="1:34" ht="24" customHeight="1">
      <c r="A182" s="13">
        <f t="shared" ref="A182:A185" si="11">1+A181</f>
        <v>176</v>
      </c>
      <c r="B182" s="6" t="s">
        <v>3</v>
      </c>
      <c r="C182" s="64" t="s">
        <v>523</v>
      </c>
      <c r="D182" s="6" t="s">
        <v>1301</v>
      </c>
      <c r="E182" s="6" t="s">
        <v>1302</v>
      </c>
      <c r="F182" s="6" t="s">
        <v>527</v>
      </c>
      <c r="G182" s="6" t="s">
        <v>5</v>
      </c>
      <c r="H182" s="6" t="s">
        <v>1303</v>
      </c>
      <c r="I182" s="6" t="s">
        <v>7</v>
      </c>
      <c r="J182" s="6" t="s">
        <v>33</v>
      </c>
      <c r="K182" s="6" t="s">
        <v>1304</v>
      </c>
      <c r="L182" s="6" t="s">
        <v>1305</v>
      </c>
      <c r="M182" s="6" t="s">
        <v>1306</v>
      </c>
      <c r="N182" s="6" t="s">
        <v>1307</v>
      </c>
      <c r="O182" s="7" t="s">
        <v>1308</v>
      </c>
      <c r="P182" s="6" t="s">
        <v>1309</v>
      </c>
      <c r="Q182" s="6">
        <v>93708198287</v>
      </c>
      <c r="R182" s="6" t="s">
        <v>1012</v>
      </c>
      <c r="S182" s="6" t="s">
        <v>1310</v>
      </c>
      <c r="T182" s="6" t="s">
        <v>1310</v>
      </c>
      <c r="U182" s="6" t="s">
        <v>1311</v>
      </c>
      <c r="V182" s="6" t="s">
        <v>18</v>
      </c>
      <c r="W182" s="6" t="s">
        <v>193</v>
      </c>
      <c r="X182" s="6" t="s">
        <v>1312</v>
      </c>
      <c r="Y182" s="6" t="s">
        <v>1313</v>
      </c>
      <c r="Z182" s="6">
        <v>93708198287</v>
      </c>
      <c r="AA182" s="6" t="s">
        <v>1012</v>
      </c>
      <c r="AB182" s="6" t="s">
        <v>1314</v>
      </c>
      <c r="AC182" s="6" t="s">
        <v>1315</v>
      </c>
      <c r="AD182" s="6" t="s">
        <v>1316</v>
      </c>
      <c r="AE182" s="6" t="s">
        <v>1317</v>
      </c>
      <c r="AF182" s="6" t="s">
        <v>26</v>
      </c>
      <c r="AG182" s="6" t="s">
        <v>27</v>
      </c>
    </row>
    <row r="183" spans="1:34" ht="24" customHeight="1">
      <c r="A183" s="13">
        <f t="shared" si="11"/>
        <v>177</v>
      </c>
      <c r="B183" s="6" t="s">
        <v>3</v>
      </c>
      <c r="C183" s="64" t="s">
        <v>523</v>
      </c>
      <c r="D183" s="6" t="s">
        <v>524</v>
      </c>
      <c r="E183" s="6" t="s">
        <v>525</v>
      </c>
      <c r="F183" s="6" t="s">
        <v>527</v>
      </c>
      <c r="G183" s="6" t="s">
        <v>117</v>
      </c>
      <c r="H183" s="6" t="s">
        <v>528</v>
      </c>
      <c r="I183" s="6" t="s">
        <v>7</v>
      </c>
      <c r="J183" s="6" t="s">
        <v>33</v>
      </c>
      <c r="K183" s="6" t="s">
        <v>123</v>
      </c>
      <c r="L183" s="6" t="s">
        <v>529</v>
      </c>
      <c r="M183" s="6" t="s">
        <v>530</v>
      </c>
      <c r="N183" s="6" t="s">
        <v>531</v>
      </c>
      <c r="O183" s="7" t="s">
        <v>532</v>
      </c>
      <c r="P183" s="6" t="s">
        <v>533</v>
      </c>
      <c r="Q183" s="6" t="s">
        <v>534</v>
      </c>
      <c r="R183" s="6" t="s">
        <v>534</v>
      </c>
      <c r="S183" s="6" t="s">
        <v>535</v>
      </c>
      <c r="T183" s="6" t="s">
        <v>536</v>
      </c>
      <c r="U183" s="6" t="s">
        <v>537</v>
      </c>
      <c r="V183" s="6" t="s">
        <v>18</v>
      </c>
      <c r="W183" s="6" t="s">
        <v>19</v>
      </c>
      <c r="X183" s="6" t="s">
        <v>531</v>
      </c>
      <c r="Y183" s="6" t="s">
        <v>538</v>
      </c>
      <c r="Z183" s="6" t="s">
        <v>539</v>
      </c>
      <c r="AA183" s="6" t="s">
        <v>534</v>
      </c>
      <c r="AB183" s="6" t="s">
        <v>540</v>
      </c>
      <c r="AC183" s="6" t="s">
        <v>541</v>
      </c>
      <c r="AD183" s="6" t="s">
        <v>542</v>
      </c>
      <c r="AE183" s="6" t="s">
        <v>543</v>
      </c>
      <c r="AF183" s="6" t="s">
        <v>26</v>
      </c>
      <c r="AG183" s="6" t="s">
        <v>27</v>
      </c>
    </row>
    <row r="184" spans="1:34" ht="24" customHeight="1">
      <c r="A184" s="13">
        <f t="shared" si="11"/>
        <v>178</v>
      </c>
      <c r="B184" s="6" t="s">
        <v>3</v>
      </c>
      <c r="C184" s="64" t="s">
        <v>523</v>
      </c>
      <c r="D184" s="6" t="s">
        <v>1009</v>
      </c>
      <c r="E184" s="6" t="s">
        <v>1010</v>
      </c>
      <c r="F184" s="6" t="s">
        <v>527</v>
      </c>
      <c r="G184" s="6" t="s">
        <v>5</v>
      </c>
      <c r="H184" s="6" t="s">
        <v>1011</v>
      </c>
      <c r="I184" s="6" t="s">
        <v>7</v>
      </c>
      <c r="J184" s="6" t="s">
        <v>8</v>
      </c>
      <c r="K184" s="6" t="s">
        <v>1012</v>
      </c>
      <c r="L184" s="6" t="s">
        <v>1013</v>
      </c>
      <c r="M184" s="6" t="s">
        <v>1014</v>
      </c>
      <c r="N184" s="6" t="s">
        <v>1015</v>
      </c>
      <c r="O184" s="7" t="s">
        <v>1016</v>
      </c>
      <c r="P184" s="6" t="s">
        <v>1017</v>
      </c>
      <c r="Q184" s="6">
        <v>93700303054</v>
      </c>
      <c r="R184" s="6">
        <v>93700303054</v>
      </c>
      <c r="S184" s="6" t="s">
        <v>1018</v>
      </c>
      <c r="T184" s="6" t="s">
        <v>1019</v>
      </c>
      <c r="U184" s="6" t="s">
        <v>1020</v>
      </c>
      <c r="V184" s="6" t="s">
        <v>18</v>
      </c>
      <c r="W184" s="6" t="s">
        <v>193</v>
      </c>
      <c r="X184" s="6" t="s">
        <v>1021</v>
      </c>
      <c r="Y184" s="6" t="s">
        <v>1017</v>
      </c>
      <c r="Z184" s="6">
        <v>93700303054</v>
      </c>
      <c r="AA184" s="6">
        <v>93700303054</v>
      </c>
      <c r="AB184" s="6" t="s">
        <v>1022</v>
      </c>
      <c r="AC184" s="6" t="s">
        <v>1023</v>
      </c>
      <c r="AD184" s="6" t="s">
        <v>1024</v>
      </c>
      <c r="AE184" s="6" t="s">
        <v>1025</v>
      </c>
      <c r="AF184" s="6" t="s">
        <v>135</v>
      </c>
      <c r="AG184" s="6" t="s">
        <v>27</v>
      </c>
    </row>
    <row r="185" spans="1:34" ht="24" customHeight="1">
      <c r="A185" s="13">
        <f t="shared" si="11"/>
        <v>179</v>
      </c>
      <c r="B185" s="6" t="s">
        <v>3</v>
      </c>
      <c r="C185" s="69" t="s">
        <v>523</v>
      </c>
      <c r="D185" s="36" t="s">
        <v>5276</v>
      </c>
      <c r="E185" s="36" t="s">
        <v>5277</v>
      </c>
      <c r="F185" s="36" t="s">
        <v>527</v>
      </c>
      <c r="G185" s="36" t="s">
        <v>5</v>
      </c>
      <c r="H185" s="36" t="s">
        <v>5278</v>
      </c>
      <c r="I185" s="36" t="s">
        <v>7</v>
      </c>
      <c r="J185" s="36" t="s">
        <v>448</v>
      </c>
      <c r="K185" s="36" t="s">
        <v>5279</v>
      </c>
      <c r="L185" s="36" t="s">
        <v>5280</v>
      </c>
      <c r="M185" s="36" t="s">
        <v>5281</v>
      </c>
      <c r="N185" s="36" t="s">
        <v>531</v>
      </c>
      <c r="O185" s="37" t="s">
        <v>5282</v>
      </c>
      <c r="P185" s="36" t="s">
        <v>5283</v>
      </c>
      <c r="Q185" s="36" t="s">
        <v>5284</v>
      </c>
      <c r="R185" s="36" t="s">
        <v>336</v>
      </c>
      <c r="S185" s="36" t="s">
        <v>5280</v>
      </c>
      <c r="T185" s="36" t="s">
        <v>5285</v>
      </c>
      <c r="U185" s="36" t="s">
        <v>5286</v>
      </c>
      <c r="V185" s="36" t="s">
        <v>18</v>
      </c>
      <c r="W185" s="36" t="s">
        <v>193</v>
      </c>
      <c r="X185" s="36" t="s">
        <v>531</v>
      </c>
      <c r="Y185" s="36" t="s">
        <v>5287</v>
      </c>
      <c r="Z185" s="36" t="s">
        <v>5288</v>
      </c>
      <c r="AA185" s="36" t="s">
        <v>336</v>
      </c>
      <c r="AB185" s="36" t="s">
        <v>5289</v>
      </c>
      <c r="AC185" s="36" t="s">
        <v>5290</v>
      </c>
      <c r="AD185" s="36" t="s">
        <v>5291</v>
      </c>
      <c r="AE185" s="36" t="s">
        <v>5292</v>
      </c>
      <c r="AF185" s="36" t="s">
        <v>26</v>
      </c>
      <c r="AG185" s="36" t="s">
        <v>27</v>
      </c>
    </row>
    <row r="186" spans="1:34" s="78" customFormat="1" ht="21">
      <c r="A186" s="137" t="s">
        <v>51</v>
      </c>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row>
    <row r="187" spans="1:34" s="4" customFormat="1" ht="24" customHeight="1">
      <c r="A187" s="13">
        <v>1</v>
      </c>
      <c r="B187" s="38" t="s">
        <v>51</v>
      </c>
      <c r="C187" s="64" t="s">
        <v>1882</v>
      </c>
      <c r="D187" s="38" t="s">
        <v>3779</v>
      </c>
      <c r="E187" s="38" t="s">
        <v>3780</v>
      </c>
      <c r="F187" s="38" t="s">
        <v>243</v>
      </c>
      <c r="G187" s="38" t="s">
        <v>5</v>
      </c>
      <c r="H187" s="38" t="s">
        <v>3781</v>
      </c>
      <c r="I187" s="38" t="s">
        <v>7</v>
      </c>
      <c r="J187" s="38" t="s">
        <v>33</v>
      </c>
      <c r="K187" s="38" t="s">
        <v>3782</v>
      </c>
      <c r="L187" s="38" t="s">
        <v>3783</v>
      </c>
      <c r="M187" s="38" t="s">
        <v>3784</v>
      </c>
      <c r="N187" s="38" t="s">
        <v>3785</v>
      </c>
      <c r="O187" s="38" t="s">
        <v>3786</v>
      </c>
      <c r="P187" s="38" t="s">
        <v>3787</v>
      </c>
      <c r="Q187" s="38">
        <f>632-9223982</f>
        <v>-9223350</v>
      </c>
      <c r="R187" s="38">
        <f>632-9223982</f>
        <v>-9223350</v>
      </c>
      <c r="S187" s="38" t="s">
        <v>3788</v>
      </c>
      <c r="T187" s="38" t="s">
        <v>3789</v>
      </c>
      <c r="U187" s="38" t="s">
        <v>3790</v>
      </c>
      <c r="V187" s="38" t="s">
        <v>66</v>
      </c>
      <c r="W187" s="38" t="s">
        <v>19</v>
      </c>
      <c r="X187" s="38" t="s">
        <v>3791</v>
      </c>
      <c r="Y187" s="38" t="s">
        <v>3792</v>
      </c>
      <c r="Z187" s="38">
        <f>632-9223982</f>
        <v>-9223350</v>
      </c>
      <c r="AA187" s="38">
        <f>632-9223982</f>
        <v>-9223350</v>
      </c>
      <c r="AB187" s="38" t="s">
        <v>3793</v>
      </c>
      <c r="AC187" s="38" t="s">
        <v>3794</v>
      </c>
      <c r="AD187" s="38" t="s">
        <v>3795</v>
      </c>
      <c r="AE187" s="38" t="s">
        <v>3796</v>
      </c>
      <c r="AF187" s="38" t="s">
        <v>26</v>
      </c>
      <c r="AG187" s="38" t="s">
        <v>27</v>
      </c>
    </row>
    <row r="188" spans="1:34" ht="24" customHeight="1">
      <c r="A188" s="13">
        <f>1+A187</f>
        <v>2</v>
      </c>
      <c r="B188" s="38" t="s">
        <v>51</v>
      </c>
      <c r="C188" s="64" t="s">
        <v>1882</v>
      </c>
      <c r="D188" s="6" t="s">
        <v>6225</v>
      </c>
      <c r="E188" s="6" t="s">
        <v>6226</v>
      </c>
      <c r="F188" s="6" t="s">
        <v>222</v>
      </c>
      <c r="G188" s="6" t="s">
        <v>5</v>
      </c>
      <c r="H188" s="6" t="s">
        <v>6227</v>
      </c>
      <c r="I188" s="6" t="s">
        <v>7</v>
      </c>
      <c r="J188" s="6" t="s">
        <v>8</v>
      </c>
      <c r="K188" s="6" t="s">
        <v>6228</v>
      </c>
      <c r="L188" s="6" t="s">
        <v>6229</v>
      </c>
      <c r="M188" s="6" t="s">
        <v>6230</v>
      </c>
      <c r="N188" s="6" t="s">
        <v>6231</v>
      </c>
      <c r="O188" s="7" t="s">
        <v>6232</v>
      </c>
      <c r="P188" s="6" t="s">
        <v>6233</v>
      </c>
      <c r="Q188" s="6" t="s">
        <v>6234</v>
      </c>
      <c r="R188" s="6" t="s">
        <v>336</v>
      </c>
      <c r="S188" s="6" t="s">
        <v>6235</v>
      </c>
      <c r="T188" s="6" t="s">
        <v>6236</v>
      </c>
      <c r="U188" s="6" t="s">
        <v>6237</v>
      </c>
      <c r="V188" s="6" t="s">
        <v>18</v>
      </c>
      <c r="W188" s="6" t="s">
        <v>19</v>
      </c>
      <c r="X188" s="6" t="s">
        <v>6238</v>
      </c>
      <c r="Y188" s="6" t="s">
        <v>6239</v>
      </c>
      <c r="Z188" s="6" t="s">
        <v>6240</v>
      </c>
      <c r="AA188" s="6" t="s">
        <v>336</v>
      </c>
      <c r="AB188" s="6" t="s">
        <v>6241</v>
      </c>
      <c r="AC188" s="6" t="s">
        <v>6242</v>
      </c>
      <c r="AD188" s="6" t="s">
        <v>6243</v>
      </c>
      <c r="AE188" s="6" t="s">
        <v>6244</v>
      </c>
      <c r="AF188" s="6" t="s">
        <v>26</v>
      </c>
      <c r="AG188" s="6" t="s">
        <v>27</v>
      </c>
    </row>
    <row r="189" spans="1:34" ht="24" customHeight="1" thickBot="1">
      <c r="A189" s="13">
        <f t="shared" ref="A189:A256" si="12">1+A188</f>
        <v>3</v>
      </c>
      <c r="B189" s="38" t="s">
        <v>51</v>
      </c>
      <c r="C189" s="64" t="s">
        <v>1882</v>
      </c>
      <c r="D189" s="38" t="s">
        <v>3121</v>
      </c>
      <c r="E189" s="38" t="s">
        <v>3122</v>
      </c>
      <c r="F189" s="38" t="s">
        <v>1651</v>
      </c>
      <c r="G189" s="38" t="s">
        <v>5</v>
      </c>
      <c r="H189" s="38" t="s">
        <v>3123</v>
      </c>
      <c r="I189" s="38" t="s">
        <v>7</v>
      </c>
      <c r="J189" s="38" t="s">
        <v>33</v>
      </c>
      <c r="K189" s="38" t="s">
        <v>336</v>
      </c>
      <c r="L189" s="38" t="s">
        <v>3124</v>
      </c>
      <c r="M189" s="38" t="s">
        <v>3125</v>
      </c>
      <c r="N189" s="38" t="s">
        <v>3126</v>
      </c>
      <c r="O189" s="38" t="s">
        <v>3127</v>
      </c>
      <c r="P189" s="38" t="s">
        <v>3128</v>
      </c>
      <c r="Q189" s="38" t="s">
        <v>3129</v>
      </c>
      <c r="R189" s="38" t="s">
        <v>3129</v>
      </c>
      <c r="S189" s="38" t="s">
        <v>3130</v>
      </c>
      <c r="T189" s="38" t="s">
        <v>3131</v>
      </c>
      <c r="U189" s="38" t="s">
        <v>3132</v>
      </c>
      <c r="V189" s="38" t="s">
        <v>18</v>
      </c>
      <c r="W189" s="38" t="s">
        <v>19</v>
      </c>
      <c r="X189" s="38" t="s">
        <v>3133</v>
      </c>
      <c r="Y189" s="3" t="s">
        <v>3134</v>
      </c>
      <c r="Z189" s="38">
        <v>6282122596222</v>
      </c>
      <c r="AA189" s="38" t="s">
        <v>3129</v>
      </c>
      <c r="AB189" s="38" t="s">
        <v>3135</v>
      </c>
      <c r="AC189" s="38" t="s">
        <v>336</v>
      </c>
      <c r="AD189" s="38" t="s">
        <v>3136</v>
      </c>
      <c r="AE189" s="38" t="s">
        <v>3137</v>
      </c>
      <c r="AF189" s="38" t="s">
        <v>26</v>
      </c>
      <c r="AG189" s="38" t="s">
        <v>27</v>
      </c>
    </row>
    <row r="190" spans="1:34" ht="24" customHeight="1" thickBot="1">
      <c r="A190" s="13">
        <f t="shared" si="12"/>
        <v>4</v>
      </c>
      <c r="B190" s="6" t="s">
        <v>51</v>
      </c>
      <c r="C190" s="64" t="s">
        <v>1882</v>
      </c>
      <c r="D190" s="6" t="s">
        <v>6867</v>
      </c>
      <c r="E190" s="6" t="s">
        <v>6868</v>
      </c>
      <c r="F190" s="6" t="s">
        <v>243</v>
      </c>
      <c r="G190" s="6" t="s">
        <v>335</v>
      </c>
      <c r="H190" s="6" t="s">
        <v>6869</v>
      </c>
      <c r="I190" s="6" t="s">
        <v>7</v>
      </c>
      <c r="J190" s="6" t="s">
        <v>33</v>
      </c>
      <c r="K190" s="6" t="s">
        <v>6870</v>
      </c>
      <c r="L190" s="6" t="s">
        <v>6871</v>
      </c>
      <c r="M190" s="6" t="s">
        <v>6872</v>
      </c>
      <c r="N190" s="6" t="s">
        <v>6873</v>
      </c>
      <c r="O190" s="7" t="s">
        <v>6874</v>
      </c>
      <c r="P190" s="6" t="s">
        <v>6875</v>
      </c>
      <c r="Q190" s="6" t="s">
        <v>6876</v>
      </c>
      <c r="R190" s="6" t="s">
        <v>6877</v>
      </c>
      <c r="S190" s="6" t="s">
        <v>6878</v>
      </c>
      <c r="T190" s="6" t="s">
        <v>6879</v>
      </c>
      <c r="U190" s="6" t="s">
        <v>6880</v>
      </c>
      <c r="V190" s="6" t="s">
        <v>18</v>
      </c>
      <c r="W190" s="6" t="s">
        <v>193</v>
      </c>
      <c r="X190" s="6" t="s">
        <v>6881</v>
      </c>
      <c r="Y190" s="6" t="s">
        <v>6882</v>
      </c>
      <c r="Z190" s="6" t="s">
        <v>6876</v>
      </c>
      <c r="AA190" s="6" t="s">
        <v>6877</v>
      </c>
      <c r="AB190" s="6" t="s">
        <v>6883</v>
      </c>
      <c r="AC190" s="6" t="s">
        <v>6884</v>
      </c>
      <c r="AD190" s="6" t="s">
        <v>6885</v>
      </c>
      <c r="AE190" s="6" t="s">
        <v>6872</v>
      </c>
      <c r="AF190" s="6" t="s">
        <v>26</v>
      </c>
      <c r="AG190" s="6" t="s">
        <v>27</v>
      </c>
      <c r="AH190" s="92"/>
    </row>
    <row r="191" spans="1:34" s="4" customFormat="1" ht="24" customHeight="1">
      <c r="A191" s="13">
        <f t="shared" si="12"/>
        <v>5</v>
      </c>
      <c r="B191" s="38" t="s">
        <v>51</v>
      </c>
      <c r="C191" s="64" t="s">
        <v>1882</v>
      </c>
      <c r="D191" s="38" t="s">
        <v>2776</v>
      </c>
      <c r="E191" s="38" t="s">
        <v>2777</v>
      </c>
      <c r="F191" s="38" t="s">
        <v>407</v>
      </c>
      <c r="G191" s="38" t="s">
        <v>244</v>
      </c>
      <c r="H191" s="38" t="s">
        <v>2778</v>
      </c>
      <c r="I191" s="38" t="s">
        <v>246</v>
      </c>
      <c r="J191" s="38" t="s">
        <v>8</v>
      </c>
      <c r="K191" s="38" t="s">
        <v>2779</v>
      </c>
      <c r="L191" s="38" t="s">
        <v>2780</v>
      </c>
      <c r="M191" s="38" t="s">
        <v>2781</v>
      </c>
      <c r="N191" s="38" t="s">
        <v>2782</v>
      </c>
      <c r="O191" s="38" t="s">
        <v>2783</v>
      </c>
      <c r="P191" s="38" t="s">
        <v>2784</v>
      </c>
      <c r="Q191" s="38">
        <f>604-657-271/656-381</f>
        <v>-434.41310975609758</v>
      </c>
      <c r="R191" s="38" t="s">
        <v>2785</v>
      </c>
      <c r="S191" s="38" t="s">
        <v>2786</v>
      </c>
      <c r="T191" s="38" t="s">
        <v>2787</v>
      </c>
      <c r="U191" s="38" t="s">
        <v>2788</v>
      </c>
      <c r="V191" s="38" t="s">
        <v>66</v>
      </c>
      <c r="W191" s="38" t="s">
        <v>19</v>
      </c>
      <c r="X191" s="38" t="s">
        <v>2789</v>
      </c>
      <c r="Y191" s="38" t="s">
        <v>2790</v>
      </c>
      <c r="Z191" s="38">
        <f>604-657-271</f>
        <v>-324</v>
      </c>
      <c r="AA191" s="38" t="s">
        <v>2791</v>
      </c>
      <c r="AB191" s="38" t="s">
        <v>2792</v>
      </c>
      <c r="AC191" s="38" t="s">
        <v>2793</v>
      </c>
      <c r="AD191" s="38" t="s">
        <v>2794</v>
      </c>
      <c r="AE191" s="38" t="s">
        <v>2795</v>
      </c>
      <c r="AF191" s="38" t="s">
        <v>135</v>
      </c>
      <c r="AG191" s="38" t="s">
        <v>27</v>
      </c>
    </row>
    <row r="192" spans="1:34" s="84" customFormat="1" ht="24" customHeight="1">
      <c r="A192" s="13">
        <f t="shared" si="12"/>
        <v>6</v>
      </c>
      <c r="B192" s="38" t="s">
        <v>51</v>
      </c>
      <c r="C192" s="64" t="s">
        <v>1882</v>
      </c>
      <c r="D192" s="6" t="s">
        <v>6017</v>
      </c>
      <c r="E192" s="6" t="s">
        <v>6018</v>
      </c>
      <c r="F192" s="6" t="s">
        <v>6019</v>
      </c>
      <c r="G192" s="6" t="s">
        <v>5</v>
      </c>
      <c r="H192" s="6" t="s">
        <v>6020</v>
      </c>
      <c r="I192" s="6" t="s">
        <v>7</v>
      </c>
      <c r="J192" s="6" t="s">
        <v>33</v>
      </c>
      <c r="K192" s="6" t="s">
        <v>247</v>
      </c>
      <c r="L192" s="6" t="s">
        <v>6021</v>
      </c>
      <c r="M192" s="6" t="s">
        <v>6022</v>
      </c>
      <c r="N192" s="6" t="s">
        <v>6023</v>
      </c>
      <c r="O192" s="6" t="s">
        <v>6024</v>
      </c>
      <c r="P192" s="6" t="s">
        <v>6025</v>
      </c>
      <c r="Q192" s="6" t="s">
        <v>6026</v>
      </c>
      <c r="R192" s="6" t="s">
        <v>6026</v>
      </c>
      <c r="S192" s="6" t="s">
        <v>6027</v>
      </c>
      <c r="T192" s="6" t="s">
        <v>6028</v>
      </c>
      <c r="U192" s="6" t="s">
        <v>6029</v>
      </c>
      <c r="V192" s="6" t="s">
        <v>66</v>
      </c>
      <c r="W192" s="6" t="s">
        <v>19</v>
      </c>
      <c r="X192" s="6" t="s">
        <v>6030</v>
      </c>
      <c r="Y192" s="6" t="s">
        <v>6031</v>
      </c>
      <c r="Z192" s="6">
        <v>6324345055</v>
      </c>
      <c r="AA192" s="6">
        <v>639223982</v>
      </c>
      <c r="AB192" s="6" t="s">
        <v>6032</v>
      </c>
      <c r="AC192" s="6" t="s">
        <v>247</v>
      </c>
      <c r="AD192" s="6" t="s">
        <v>2639</v>
      </c>
      <c r="AE192" s="6" t="s">
        <v>6033</v>
      </c>
      <c r="AF192" s="6" t="s">
        <v>135</v>
      </c>
      <c r="AG192" s="6" t="s">
        <v>27</v>
      </c>
    </row>
    <row r="193" spans="1:35" s="4" customFormat="1" ht="24" customHeight="1">
      <c r="A193" s="13">
        <f t="shared" si="12"/>
        <v>7</v>
      </c>
      <c r="B193" s="38" t="s">
        <v>51</v>
      </c>
      <c r="C193" s="64" t="s">
        <v>1882</v>
      </c>
      <c r="D193" s="38" t="s">
        <v>2834</v>
      </c>
      <c r="E193" s="38" t="s">
        <v>2835</v>
      </c>
      <c r="F193" s="38" t="s">
        <v>1651</v>
      </c>
      <c r="G193" s="38" t="s">
        <v>5</v>
      </c>
      <c r="H193" s="38" t="s">
        <v>3907</v>
      </c>
      <c r="I193" s="38" t="s">
        <v>7</v>
      </c>
      <c r="J193" s="38" t="s">
        <v>33</v>
      </c>
      <c r="K193" s="38" t="s">
        <v>3908</v>
      </c>
      <c r="L193" s="38" t="s">
        <v>3909</v>
      </c>
      <c r="M193" s="38" t="s">
        <v>2836</v>
      </c>
      <c r="N193" s="38" t="s">
        <v>3910</v>
      </c>
      <c r="O193" s="38" t="s">
        <v>2837</v>
      </c>
      <c r="P193" s="38" t="s">
        <v>2838</v>
      </c>
      <c r="Q193" s="38">
        <v>622131923840</v>
      </c>
      <c r="R193" s="38">
        <v>622131923840</v>
      </c>
      <c r="S193" s="38" t="s">
        <v>3911</v>
      </c>
      <c r="T193" s="38" t="s">
        <v>3912</v>
      </c>
      <c r="U193" s="38" t="s">
        <v>2839</v>
      </c>
      <c r="V193" s="38" t="s">
        <v>18</v>
      </c>
      <c r="W193" s="38" t="s">
        <v>19</v>
      </c>
      <c r="X193" s="38" t="s">
        <v>3910</v>
      </c>
      <c r="Y193" s="38" t="s">
        <v>2838</v>
      </c>
      <c r="Z193" s="38">
        <v>6281315540553</v>
      </c>
      <c r="AA193" s="38">
        <v>622131923840</v>
      </c>
      <c r="AB193" s="38" t="s">
        <v>3913</v>
      </c>
      <c r="AC193" s="38" t="s">
        <v>3914</v>
      </c>
      <c r="AD193" s="38" t="s">
        <v>3915</v>
      </c>
      <c r="AE193" s="38" t="s">
        <v>3916</v>
      </c>
      <c r="AF193" s="38" t="s">
        <v>26</v>
      </c>
      <c r="AG193" s="38" t="s">
        <v>27</v>
      </c>
    </row>
    <row r="194" spans="1:35" s="4" customFormat="1" ht="24" customHeight="1">
      <c r="A194" s="13">
        <f t="shared" si="12"/>
        <v>8</v>
      </c>
      <c r="B194" s="86" t="s">
        <v>6781</v>
      </c>
      <c r="C194" s="122" t="s">
        <v>1352</v>
      </c>
      <c r="D194" s="86" t="s">
        <v>6779</v>
      </c>
      <c r="E194" s="86" t="s">
        <v>6780</v>
      </c>
      <c r="F194" s="86" t="s">
        <v>1651</v>
      </c>
      <c r="G194" s="86" t="s">
        <v>6782</v>
      </c>
      <c r="H194" s="86" t="s">
        <v>6783</v>
      </c>
      <c r="I194" s="86"/>
      <c r="J194" s="86" t="s">
        <v>601</v>
      </c>
      <c r="K194" s="86" t="s">
        <v>6784</v>
      </c>
      <c r="L194" s="86" t="s">
        <v>6785</v>
      </c>
      <c r="M194" s="86" t="s">
        <v>6786</v>
      </c>
      <c r="N194" s="86"/>
      <c r="O194" s="86" t="s">
        <v>6787</v>
      </c>
      <c r="P194" s="87" t="s">
        <v>5892</v>
      </c>
      <c r="Q194" s="88" t="s">
        <v>6788</v>
      </c>
      <c r="R194" s="86" t="s">
        <v>6789</v>
      </c>
      <c r="S194" s="86" t="s">
        <v>6790</v>
      </c>
      <c r="T194" s="86" t="s">
        <v>6791</v>
      </c>
      <c r="U194" s="86" t="s">
        <v>5891</v>
      </c>
      <c r="V194" s="86" t="s">
        <v>0</v>
      </c>
      <c r="W194" s="86" t="s">
        <v>6792</v>
      </c>
      <c r="X194" s="86" t="s">
        <v>6793</v>
      </c>
      <c r="Y194" s="87" t="s">
        <v>6794</v>
      </c>
      <c r="Z194" s="88" t="s">
        <v>6795</v>
      </c>
      <c r="AA194" s="86" t="s">
        <v>421</v>
      </c>
      <c r="AB194" s="86" t="s">
        <v>6796</v>
      </c>
      <c r="AC194" s="86" t="s">
        <v>6797</v>
      </c>
      <c r="AD194" s="86" t="s">
        <v>6798</v>
      </c>
      <c r="AE194" s="86"/>
      <c r="AF194" s="86" t="s">
        <v>6783</v>
      </c>
      <c r="AG194" s="86" t="s">
        <v>6799</v>
      </c>
      <c r="AH194" s="90" t="s">
        <v>26</v>
      </c>
      <c r="AI194" s="90" t="s">
        <v>27</v>
      </c>
    </row>
    <row r="195" spans="1:35" ht="24" customHeight="1">
      <c r="A195" s="13">
        <f t="shared" si="12"/>
        <v>9</v>
      </c>
      <c r="B195" s="38" t="s">
        <v>51</v>
      </c>
      <c r="C195" s="64" t="s">
        <v>1352</v>
      </c>
      <c r="D195" s="6" t="s">
        <v>3970</v>
      </c>
      <c r="E195" s="6" t="s">
        <v>312</v>
      </c>
      <c r="F195" s="6" t="s">
        <v>52</v>
      </c>
      <c r="G195" s="6" t="s">
        <v>5</v>
      </c>
      <c r="H195" s="6" t="s">
        <v>3971</v>
      </c>
      <c r="I195" s="6" t="s">
        <v>7</v>
      </c>
      <c r="J195" s="6" t="s">
        <v>33</v>
      </c>
      <c r="K195" s="6" t="s">
        <v>3972</v>
      </c>
      <c r="L195" s="6" t="s">
        <v>3973</v>
      </c>
      <c r="M195" s="6" t="s">
        <v>3974</v>
      </c>
      <c r="N195" s="6" t="s">
        <v>3975</v>
      </c>
      <c r="O195" s="7" t="s">
        <v>3976</v>
      </c>
      <c r="P195" s="6" t="s">
        <v>3977</v>
      </c>
      <c r="Q195" s="6" t="s">
        <v>3978</v>
      </c>
      <c r="R195" s="6">
        <v>6629352721</v>
      </c>
      <c r="S195" s="6" t="s">
        <v>3979</v>
      </c>
      <c r="T195" s="6" t="s">
        <v>3980</v>
      </c>
      <c r="U195" s="6" t="s">
        <v>3981</v>
      </c>
      <c r="V195" s="6" t="s">
        <v>66</v>
      </c>
      <c r="W195" s="6" t="s">
        <v>801</v>
      </c>
      <c r="X195" s="6" t="s">
        <v>3982</v>
      </c>
      <c r="Y195" s="6" t="s">
        <v>3983</v>
      </c>
      <c r="Z195" s="6">
        <v>819125725</v>
      </c>
      <c r="AA195" s="6">
        <v>29352721</v>
      </c>
      <c r="AB195" s="6" t="s">
        <v>3984</v>
      </c>
      <c r="AC195" s="6" t="s">
        <v>3985</v>
      </c>
      <c r="AD195" s="6" t="s">
        <v>3986</v>
      </c>
      <c r="AE195" s="6" t="s">
        <v>3987</v>
      </c>
      <c r="AF195" s="6" t="s">
        <v>26</v>
      </c>
      <c r="AG195" s="6" t="s">
        <v>27</v>
      </c>
    </row>
    <row r="196" spans="1:35" ht="24" customHeight="1">
      <c r="A196" s="13">
        <f t="shared" si="12"/>
        <v>10</v>
      </c>
      <c r="B196" s="38" t="s">
        <v>51</v>
      </c>
      <c r="C196" s="64" t="s">
        <v>136</v>
      </c>
      <c r="D196" s="6" t="s">
        <v>241</v>
      </c>
      <c r="E196" s="6" t="s">
        <v>242</v>
      </c>
      <c r="F196" s="6" t="s">
        <v>243</v>
      </c>
      <c r="G196" s="6" t="s">
        <v>244</v>
      </c>
      <c r="H196" s="6" t="s">
        <v>245</v>
      </c>
      <c r="I196" s="6" t="s">
        <v>246</v>
      </c>
      <c r="J196" s="6" t="s">
        <v>247</v>
      </c>
      <c r="K196" s="6" t="s">
        <v>247</v>
      </c>
      <c r="L196" s="6" t="s">
        <v>248</v>
      </c>
      <c r="M196" s="6" t="s">
        <v>249</v>
      </c>
      <c r="N196" s="6" t="s">
        <v>250</v>
      </c>
      <c r="O196" s="7" t="s">
        <v>251</v>
      </c>
      <c r="P196" s="6" t="s">
        <v>252</v>
      </c>
      <c r="Q196" s="6" t="s">
        <v>253</v>
      </c>
      <c r="R196" s="6" t="s">
        <v>254</v>
      </c>
      <c r="S196" s="6" t="s">
        <v>255</v>
      </c>
      <c r="T196" s="6" t="s">
        <v>256</v>
      </c>
      <c r="U196" s="6" t="s">
        <v>257</v>
      </c>
      <c r="V196" s="6" t="s">
        <v>66</v>
      </c>
      <c r="W196" s="6" t="s">
        <v>19</v>
      </c>
      <c r="X196" s="6" t="s">
        <v>258</v>
      </c>
      <c r="Y196" s="6" t="s">
        <v>259</v>
      </c>
      <c r="Z196" s="6" t="s">
        <v>253</v>
      </c>
      <c r="AA196" s="6" t="s">
        <v>254</v>
      </c>
      <c r="AB196" s="6" t="s">
        <v>260</v>
      </c>
      <c r="AC196" s="6" t="s">
        <v>247</v>
      </c>
      <c r="AD196" s="6" t="s">
        <v>261</v>
      </c>
      <c r="AE196" s="6" t="s">
        <v>262</v>
      </c>
      <c r="AF196" s="6" t="s">
        <v>26</v>
      </c>
      <c r="AG196" s="6" t="s">
        <v>27</v>
      </c>
    </row>
    <row r="197" spans="1:35" ht="24" customHeight="1">
      <c r="A197" s="13">
        <f t="shared" si="12"/>
        <v>11</v>
      </c>
      <c r="B197" s="38" t="s">
        <v>51</v>
      </c>
      <c r="C197" s="64" t="s">
        <v>136</v>
      </c>
      <c r="D197" s="6" t="s">
        <v>281</v>
      </c>
      <c r="E197" s="6" t="s">
        <v>282</v>
      </c>
      <c r="F197" s="6" t="s">
        <v>243</v>
      </c>
      <c r="G197" s="6" t="s">
        <v>283</v>
      </c>
      <c r="H197" s="6" t="s">
        <v>284</v>
      </c>
      <c r="I197" s="6" t="s">
        <v>266</v>
      </c>
      <c r="J197" s="6" t="s">
        <v>262</v>
      </c>
      <c r="K197" s="6" t="s">
        <v>262</v>
      </c>
      <c r="L197" s="6" t="s">
        <v>285</v>
      </c>
      <c r="M197" s="6" t="s">
        <v>286</v>
      </c>
      <c r="N197" s="6" t="s">
        <v>250</v>
      </c>
      <c r="O197" s="7" t="s">
        <v>287</v>
      </c>
      <c r="P197" s="6" t="s">
        <v>288</v>
      </c>
      <c r="Q197" s="6" t="s">
        <v>253</v>
      </c>
      <c r="R197" s="6" t="s">
        <v>254</v>
      </c>
      <c r="S197" s="6" t="s">
        <v>289</v>
      </c>
      <c r="T197" s="6" t="s">
        <v>290</v>
      </c>
      <c r="U197" s="6" t="s">
        <v>257</v>
      </c>
      <c r="V197" s="6" t="s">
        <v>66</v>
      </c>
      <c r="W197" s="6" t="s">
        <v>19</v>
      </c>
      <c r="X197" s="6" t="s">
        <v>258</v>
      </c>
      <c r="Y197" s="6" t="s">
        <v>259</v>
      </c>
      <c r="Z197" s="6" t="s">
        <v>253</v>
      </c>
      <c r="AA197" s="6" t="s">
        <v>254</v>
      </c>
      <c r="AB197" s="6" t="s">
        <v>291</v>
      </c>
      <c r="AC197" s="6" t="s">
        <v>262</v>
      </c>
      <c r="AD197" s="6" t="s">
        <v>292</v>
      </c>
      <c r="AE197" s="6" t="s">
        <v>262</v>
      </c>
      <c r="AF197" s="6" t="s">
        <v>26</v>
      </c>
      <c r="AG197" s="6" t="s">
        <v>27</v>
      </c>
    </row>
    <row r="198" spans="1:35" ht="24" customHeight="1">
      <c r="A198" s="13">
        <f t="shared" si="12"/>
        <v>12</v>
      </c>
      <c r="B198" s="38" t="s">
        <v>51</v>
      </c>
      <c r="C198" s="64" t="s">
        <v>136</v>
      </c>
      <c r="D198" s="6" t="s">
        <v>405</v>
      </c>
      <c r="E198" s="6" t="s">
        <v>406</v>
      </c>
      <c r="F198" s="6" t="s">
        <v>407</v>
      </c>
      <c r="G198" s="6" t="s">
        <v>117</v>
      </c>
      <c r="H198" s="6" t="s">
        <v>408</v>
      </c>
      <c r="I198" s="6" t="s">
        <v>266</v>
      </c>
      <c r="J198" s="6" t="s">
        <v>33</v>
      </c>
      <c r="K198" s="6" t="s">
        <v>409</v>
      </c>
      <c r="L198" s="6" t="s">
        <v>410</v>
      </c>
      <c r="M198" s="6" t="s">
        <v>411</v>
      </c>
      <c r="N198" s="6" t="s">
        <v>412</v>
      </c>
      <c r="O198" s="7" t="s">
        <v>413</v>
      </c>
      <c r="P198" s="6" t="s">
        <v>414</v>
      </c>
      <c r="Q198" s="6" t="s">
        <v>415</v>
      </c>
      <c r="R198" s="6" t="s">
        <v>415</v>
      </c>
      <c r="S198" s="6" t="s">
        <v>416</v>
      </c>
      <c r="T198" s="6" t="s">
        <v>417</v>
      </c>
      <c r="U198" s="6" t="s">
        <v>418</v>
      </c>
      <c r="V198" s="6" t="s">
        <v>18</v>
      </c>
      <c r="W198" s="6" t="s">
        <v>19</v>
      </c>
      <c r="X198" s="6" t="s">
        <v>419</v>
      </c>
      <c r="Y198" s="6" t="s">
        <v>420</v>
      </c>
      <c r="Z198" s="6">
        <v>60168286654</v>
      </c>
      <c r="AA198" s="6" t="s">
        <v>421</v>
      </c>
      <c r="AB198" s="6" t="s">
        <v>422</v>
      </c>
      <c r="AC198" s="6" t="s">
        <v>423</v>
      </c>
      <c r="AD198" s="6" t="s">
        <v>424</v>
      </c>
      <c r="AE198" s="6" t="s">
        <v>425</v>
      </c>
      <c r="AF198" s="6" t="s">
        <v>26</v>
      </c>
      <c r="AG198" s="6" t="s">
        <v>27</v>
      </c>
    </row>
    <row r="199" spans="1:35" ht="24" customHeight="1" thickBot="1">
      <c r="A199" s="13">
        <f t="shared" si="12"/>
        <v>13</v>
      </c>
      <c r="B199" s="38" t="s">
        <v>51</v>
      </c>
      <c r="C199" s="64" t="s">
        <v>136</v>
      </c>
      <c r="D199" s="6" t="s">
        <v>1556</v>
      </c>
      <c r="E199" s="6" t="s">
        <v>1557</v>
      </c>
      <c r="F199" s="6" t="s">
        <v>52</v>
      </c>
      <c r="G199" s="6" t="s">
        <v>117</v>
      </c>
      <c r="H199" s="6" t="s">
        <v>1558</v>
      </c>
      <c r="I199" s="6" t="s">
        <v>7</v>
      </c>
      <c r="J199" s="6" t="s">
        <v>33</v>
      </c>
      <c r="K199" s="6" t="s">
        <v>1559</v>
      </c>
      <c r="L199" s="6" t="s">
        <v>1560</v>
      </c>
      <c r="M199" s="6" t="s">
        <v>1561</v>
      </c>
      <c r="N199" s="6" t="s">
        <v>1562</v>
      </c>
      <c r="O199" s="6" t="s">
        <v>1563</v>
      </c>
      <c r="P199" s="6" t="s">
        <v>1564</v>
      </c>
      <c r="Q199" s="6" t="s">
        <v>421</v>
      </c>
      <c r="R199" s="6" t="s">
        <v>421</v>
      </c>
      <c r="S199" s="6" t="s">
        <v>1565</v>
      </c>
      <c r="T199" s="6" t="s">
        <v>1566</v>
      </c>
      <c r="U199" s="6" t="s">
        <v>1567</v>
      </c>
      <c r="V199" s="6" t="s">
        <v>66</v>
      </c>
      <c r="W199" s="6" t="s">
        <v>19</v>
      </c>
      <c r="X199" s="6" t="s">
        <v>1562</v>
      </c>
      <c r="Y199" s="6" t="s">
        <v>1564</v>
      </c>
      <c r="Z199" s="6">
        <f>668-8260-7203</f>
        <v>-14795</v>
      </c>
      <c r="AA199" s="6" t="s">
        <v>421</v>
      </c>
      <c r="AB199" s="6" t="s">
        <v>1568</v>
      </c>
      <c r="AC199" s="6" t="s">
        <v>1569</v>
      </c>
      <c r="AD199" s="6" t="s">
        <v>1570</v>
      </c>
      <c r="AE199" s="6" t="s">
        <v>1571</v>
      </c>
      <c r="AF199" s="6" t="s">
        <v>26</v>
      </c>
      <c r="AG199" s="6" t="s">
        <v>27</v>
      </c>
    </row>
    <row r="200" spans="1:35" ht="24" customHeight="1" thickBot="1">
      <c r="A200" s="13">
        <f t="shared" si="12"/>
        <v>14</v>
      </c>
      <c r="B200" s="6" t="s">
        <v>51</v>
      </c>
      <c r="C200" s="64" t="s">
        <v>136</v>
      </c>
      <c r="D200" s="6" t="s">
        <v>6848</v>
      </c>
      <c r="E200" s="6" t="s">
        <v>6849</v>
      </c>
      <c r="F200" s="6" t="s">
        <v>52</v>
      </c>
      <c r="G200" s="6" t="s">
        <v>244</v>
      </c>
      <c r="H200" s="6" t="s">
        <v>6850</v>
      </c>
      <c r="I200" s="6" t="s">
        <v>246</v>
      </c>
      <c r="J200" s="6" t="s">
        <v>448</v>
      </c>
      <c r="K200" s="6" t="s">
        <v>6851</v>
      </c>
      <c r="L200" s="6" t="s">
        <v>6852</v>
      </c>
      <c r="M200" s="6" t="s">
        <v>6853</v>
      </c>
      <c r="N200" s="6" t="s">
        <v>6854</v>
      </c>
      <c r="O200" s="7" t="s">
        <v>6855</v>
      </c>
      <c r="P200" s="6" t="s">
        <v>6856</v>
      </c>
      <c r="Q200" s="6" t="s">
        <v>6857</v>
      </c>
      <c r="R200" s="6" t="s">
        <v>6858</v>
      </c>
      <c r="S200" s="6" t="s">
        <v>6859</v>
      </c>
      <c r="T200" s="6" t="s">
        <v>6860</v>
      </c>
      <c r="U200" s="6" t="s">
        <v>6861</v>
      </c>
      <c r="V200" s="6" t="s">
        <v>66</v>
      </c>
      <c r="W200" s="6" t="s">
        <v>19</v>
      </c>
      <c r="X200" s="6" t="s">
        <v>6862</v>
      </c>
      <c r="Y200" s="6" t="s">
        <v>6856</v>
      </c>
      <c r="Z200" s="6" t="s">
        <v>6857</v>
      </c>
      <c r="AA200" s="6" t="s">
        <v>6858</v>
      </c>
      <c r="AB200" s="6" t="s">
        <v>6863</v>
      </c>
      <c r="AC200" s="6" t="s">
        <v>6864</v>
      </c>
      <c r="AD200" s="6" t="s">
        <v>6865</v>
      </c>
      <c r="AE200" s="6" t="s">
        <v>6866</v>
      </c>
      <c r="AF200" s="6" t="s">
        <v>26</v>
      </c>
      <c r="AG200" s="6" t="s">
        <v>27</v>
      </c>
      <c r="AH200" s="92"/>
    </row>
    <row r="201" spans="1:35" ht="24" customHeight="1">
      <c r="A201" s="13">
        <f t="shared" si="12"/>
        <v>15</v>
      </c>
      <c r="B201" s="38" t="s">
        <v>51</v>
      </c>
      <c r="C201" s="64" t="s">
        <v>444</v>
      </c>
      <c r="D201" s="6" t="s">
        <v>3102</v>
      </c>
      <c r="E201" s="6" t="s">
        <v>3103</v>
      </c>
      <c r="F201" s="6" t="s">
        <v>1651</v>
      </c>
      <c r="G201" s="6" t="s">
        <v>5</v>
      </c>
      <c r="H201" s="6" t="s">
        <v>2578</v>
      </c>
      <c r="I201" s="6" t="s">
        <v>7</v>
      </c>
      <c r="J201" s="6" t="s">
        <v>33</v>
      </c>
      <c r="K201" s="6" t="s">
        <v>3104</v>
      </c>
      <c r="L201" s="6" t="s">
        <v>3105</v>
      </c>
      <c r="M201" s="6" t="s">
        <v>3106</v>
      </c>
      <c r="N201" s="6" t="s">
        <v>3107</v>
      </c>
      <c r="O201" s="7" t="s">
        <v>3108</v>
      </c>
      <c r="P201" s="6" t="s">
        <v>3109</v>
      </c>
      <c r="Q201" s="6" t="s">
        <v>3110</v>
      </c>
      <c r="R201" s="6" t="s">
        <v>3110</v>
      </c>
      <c r="S201" s="6" t="s">
        <v>3111</v>
      </c>
      <c r="T201" s="6" t="s">
        <v>3112</v>
      </c>
      <c r="U201" s="6" t="s">
        <v>3113</v>
      </c>
      <c r="V201" s="6" t="s">
        <v>66</v>
      </c>
      <c r="W201" s="6" t="s">
        <v>19</v>
      </c>
      <c r="X201" s="6" t="s">
        <v>3114</v>
      </c>
      <c r="Y201" s="6" t="s">
        <v>3115</v>
      </c>
      <c r="Z201" s="6" t="s">
        <v>3116</v>
      </c>
      <c r="AA201" s="6" t="s">
        <v>3116</v>
      </c>
      <c r="AB201" s="6" t="s">
        <v>3117</v>
      </c>
      <c r="AC201" s="6" t="s">
        <v>3118</v>
      </c>
      <c r="AD201" s="6" t="s">
        <v>3119</v>
      </c>
      <c r="AE201" s="6" t="s">
        <v>3120</v>
      </c>
      <c r="AF201" s="6" t="s">
        <v>26</v>
      </c>
      <c r="AG201" s="6" t="s">
        <v>27</v>
      </c>
    </row>
    <row r="202" spans="1:35" ht="24" customHeight="1">
      <c r="A202" s="13">
        <f t="shared" si="12"/>
        <v>16</v>
      </c>
      <c r="B202" s="38" t="s">
        <v>51</v>
      </c>
      <c r="C202" s="64" t="s">
        <v>444</v>
      </c>
      <c r="D202" s="6" t="s">
        <v>445</v>
      </c>
      <c r="E202" s="6" t="s">
        <v>446</v>
      </c>
      <c r="F202" s="6" t="s">
        <v>243</v>
      </c>
      <c r="G202" s="6" t="s">
        <v>5</v>
      </c>
      <c r="H202" s="6" t="s">
        <v>447</v>
      </c>
      <c r="I202" s="6" t="s">
        <v>7</v>
      </c>
      <c r="J202" s="6" t="s">
        <v>448</v>
      </c>
      <c r="K202" s="6" t="s">
        <v>449</v>
      </c>
      <c r="L202" s="6" t="s">
        <v>450</v>
      </c>
      <c r="M202" s="6" t="s">
        <v>451</v>
      </c>
      <c r="N202" s="6" t="s">
        <v>452</v>
      </c>
      <c r="O202" s="7" t="s">
        <v>453</v>
      </c>
      <c r="P202" s="6" t="s">
        <v>454</v>
      </c>
      <c r="Q202" s="6" t="s">
        <v>455</v>
      </c>
      <c r="R202" s="6" t="s">
        <v>247</v>
      </c>
      <c r="S202" s="6" t="s">
        <v>456</v>
      </c>
      <c r="T202" s="6" t="s">
        <v>457</v>
      </c>
      <c r="U202" s="6" t="s">
        <v>458</v>
      </c>
      <c r="V202" s="6" t="s">
        <v>66</v>
      </c>
      <c r="W202" s="6" t="s">
        <v>193</v>
      </c>
      <c r="X202" s="6" t="s">
        <v>459</v>
      </c>
      <c r="Y202" s="6" t="s">
        <v>460</v>
      </c>
      <c r="Z202" s="6" t="s">
        <v>461</v>
      </c>
      <c r="AA202" s="6" t="s">
        <v>247</v>
      </c>
      <c r="AB202" s="6" t="s">
        <v>462</v>
      </c>
      <c r="AC202" s="6" t="s">
        <v>449</v>
      </c>
      <c r="AD202" s="6" t="s">
        <v>463</v>
      </c>
      <c r="AE202" s="6" t="s">
        <v>464</v>
      </c>
      <c r="AF202" s="6" t="s">
        <v>26</v>
      </c>
      <c r="AG202" s="6" t="s">
        <v>27</v>
      </c>
    </row>
    <row r="203" spans="1:35" ht="24" customHeight="1">
      <c r="A203" s="13">
        <f t="shared" si="12"/>
        <v>17</v>
      </c>
      <c r="B203" s="38" t="s">
        <v>51</v>
      </c>
      <c r="C203" s="64" t="s">
        <v>444</v>
      </c>
      <c r="D203" s="6" t="s">
        <v>2562</v>
      </c>
      <c r="E203" s="6" t="s">
        <v>2563</v>
      </c>
      <c r="F203" s="6" t="s">
        <v>1651</v>
      </c>
      <c r="G203" s="6" t="s">
        <v>5</v>
      </c>
      <c r="H203" s="6" t="s">
        <v>2564</v>
      </c>
      <c r="I203" s="6" t="s">
        <v>7</v>
      </c>
      <c r="J203" s="6" t="s">
        <v>448</v>
      </c>
      <c r="K203" s="6" t="s">
        <v>2565</v>
      </c>
      <c r="L203" s="6" t="s">
        <v>2566</v>
      </c>
      <c r="M203" s="6" t="s">
        <v>2567</v>
      </c>
      <c r="N203" s="6" t="s">
        <v>2568</v>
      </c>
      <c r="O203" s="7" t="s">
        <v>2569</v>
      </c>
      <c r="P203" s="6" t="s">
        <v>2570</v>
      </c>
      <c r="Q203" s="6">
        <v>622162301474</v>
      </c>
      <c r="R203" s="6">
        <v>622162301474</v>
      </c>
      <c r="S203" s="6" t="s">
        <v>2571</v>
      </c>
      <c r="T203" s="6" t="s">
        <v>2572</v>
      </c>
      <c r="U203" s="6" t="s">
        <v>2573</v>
      </c>
      <c r="V203" s="6" t="s">
        <v>18</v>
      </c>
      <c r="W203" s="6" t="s">
        <v>19</v>
      </c>
      <c r="X203" s="6" t="s">
        <v>2574</v>
      </c>
      <c r="Y203" s="6" t="s">
        <v>2575</v>
      </c>
      <c r="Z203" s="6">
        <v>6281360798726</v>
      </c>
      <c r="AA203" s="6">
        <v>622162301474</v>
      </c>
      <c r="AB203" s="6" t="s">
        <v>2576</v>
      </c>
      <c r="AC203" s="6" t="s">
        <v>2577</v>
      </c>
      <c r="AD203" s="6" t="s">
        <v>2578</v>
      </c>
      <c r="AE203" s="6" t="s">
        <v>2579</v>
      </c>
      <c r="AF203" s="6" t="s">
        <v>1517</v>
      </c>
      <c r="AG203" s="6" t="s">
        <v>27</v>
      </c>
    </row>
    <row r="204" spans="1:35" ht="24" customHeight="1">
      <c r="A204" s="13">
        <f t="shared" si="12"/>
        <v>18</v>
      </c>
      <c r="B204" s="38" t="s">
        <v>51</v>
      </c>
      <c r="C204" s="64" t="s">
        <v>444</v>
      </c>
      <c r="D204" s="6" t="s">
        <v>561</v>
      </c>
      <c r="E204" s="6" t="s">
        <v>562</v>
      </c>
      <c r="F204" s="6" t="s">
        <v>243</v>
      </c>
      <c r="G204" s="6" t="s">
        <v>244</v>
      </c>
      <c r="H204" s="6" t="s">
        <v>563</v>
      </c>
      <c r="I204" s="6" t="s">
        <v>246</v>
      </c>
      <c r="J204" s="6" t="s">
        <v>33</v>
      </c>
      <c r="K204" s="6" t="s">
        <v>564</v>
      </c>
      <c r="L204" s="6" t="s">
        <v>565</v>
      </c>
      <c r="M204" s="6" t="s">
        <v>566</v>
      </c>
      <c r="N204" s="6" t="s">
        <v>567</v>
      </c>
      <c r="O204" s="7" t="s">
        <v>568</v>
      </c>
      <c r="P204" s="6" t="s">
        <v>569</v>
      </c>
      <c r="Q204" s="6" t="s">
        <v>570</v>
      </c>
      <c r="R204" s="6" t="s">
        <v>571</v>
      </c>
      <c r="S204" s="6" t="s">
        <v>572</v>
      </c>
      <c r="T204" s="6" t="s">
        <v>573</v>
      </c>
      <c r="U204" s="6" t="s">
        <v>574</v>
      </c>
      <c r="V204" s="6" t="s">
        <v>575</v>
      </c>
      <c r="W204" s="6" t="s">
        <v>19</v>
      </c>
      <c r="X204" s="6" t="s">
        <v>576</v>
      </c>
      <c r="Y204" s="6" t="s">
        <v>569</v>
      </c>
      <c r="Z204" s="6" t="s">
        <v>577</v>
      </c>
      <c r="AA204" s="6" t="s">
        <v>571</v>
      </c>
      <c r="AB204" s="6" t="s">
        <v>578</v>
      </c>
      <c r="AC204" s="6" t="s">
        <v>579</v>
      </c>
      <c r="AD204" s="6" t="s">
        <v>580</v>
      </c>
      <c r="AE204" s="6" t="s">
        <v>581</v>
      </c>
      <c r="AF204" s="6" t="s">
        <v>26</v>
      </c>
      <c r="AG204" s="6" t="s">
        <v>27</v>
      </c>
    </row>
    <row r="205" spans="1:35" s="4" customFormat="1" ht="24" customHeight="1">
      <c r="A205" s="13">
        <f t="shared" si="12"/>
        <v>19</v>
      </c>
      <c r="B205" s="38" t="s">
        <v>51</v>
      </c>
      <c r="C205" s="64" t="s">
        <v>444</v>
      </c>
      <c r="D205" s="6" t="s">
        <v>4078</v>
      </c>
      <c r="E205" s="6" t="s">
        <v>4079</v>
      </c>
      <c r="F205" s="6" t="s">
        <v>243</v>
      </c>
      <c r="G205" s="6" t="s">
        <v>117</v>
      </c>
      <c r="H205" s="6" t="s">
        <v>4080</v>
      </c>
      <c r="I205" s="6" t="s">
        <v>715</v>
      </c>
      <c r="J205" s="6" t="s">
        <v>33</v>
      </c>
      <c r="K205" s="6" t="s">
        <v>4081</v>
      </c>
      <c r="L205" s="6" t="s">
        <v>4082</v>
      </c>
      <c r="M205" s="6" t="s">
        <v>4083</v>
      </c>
      <c r="N205" s="6" t="s">
        <v>4084</v>
      </c>
      <c r="O205" s="6" t="s">
        <v>247</v>
      </c>
      <c r="P205" s="6" t="s">
        <v>4085</v>
      </c>
      <c r="Q205" s="6" t="s">
        <v>4086</v>
      </c>
      <c r="R205" s="6" t="s">
        <v>247</v>
      </c>
      <c r="S205" s="6" t="s">
        <v>4087</v>
      </c>
      <c r="T205" s="6" t="s">
        <v>4088</v>
      </c>
      <c r="U205" s="6" t="s">
        <v>4089</v>
      </c>
      <c r="V205" s="6" t="s">
        <v>18</v>
      </c>
      <c r="W205" s="6" t="s">
        <v>19</v>
      </c>
      <c r="X205" s="6" t="s">
        <v>4090</v>
      </c>
      <c r="Y205" s="6" t="s">
        <v>4085</v>
      </c>
      <c r="Z205" s="6" t="s">
        <v>4086</v>
      </c>
      <c r="AA205" s="6" t="s">
        <v>247</v>
      </c>
      <c r="AB205" s="6" t="s">
        <v>4091</v>
      </c>
      <c r="AC205" s="6" t="s">
        <v>4092</v>
      </c>
      <c r="AD205" s="6" t="s">
        <v>4093</v>
      </c>
      <c r="AE205" s="6" t="s">
        <v>4094</v>
      </c>
      <c r="AF205" s="6" t="s">
        <v>135</v>
      </c>
      <c r="AG205" s="6" t="s">
        <v>27</v>
      </c>
    </row>
    <row r="206" spans="1:35" ht="24" customHeight="1">
      <c r="A206" s="13">
        <f t="shared" si="12"/>
        <v>20</v>
      </c>
      <c r="B206" s="38" t="s">
        <v>51</v>
      </c>
      <c r="C206" s="64" t="s">
        <v>444</v>
      </c>
      <c r="D206" s="6" t="s">
        <v>5771</v>
      </c>
      <c r="E206" s="6" t="s">
        <v>5772</v>
      </c>
      <c r="F206" s="6" t="s">
        <v>52</v>
      </c>
      <c r="G206" s="6" t="s">
        <v>5</v>
      </c>
      <c r="H206" s="6" t="s">
        <v>2578</v>
      </c>
      <c r="I206" s="6" t="s">
        <v>7</v>
      </c>
      <c r="J206" s="6" t="s">
        <v>5773</v>
      </c>
      <c r="K206" s="6" t="s">
        <v>5774</v>
      </c>
      <c r="L206" s="6" t="s">
        <v>5775</v>
      </c>
      <c r="M206" s="6" t="s">
        <v>5776</v>
      </c>
      <c r="N206" s="6" t="s">
        <v>5777</v>
      </c>
      <c r="O206" s="7" t="s">
        <v>5778</v>
      </c>
      <c r="P206" s="6" t="s">
        <v>5779</v>
      </c>
      <c r="Q206" s="6" t="s">
        <v>5780</v>
      </c>
      <c r="R206" s="6" t="s">
        <v>5781</v>
      </c>
      <c r="S206" s="6" t="s">
        <v>5782</v>
      </c>
      <c r="T206" s="6" t="s">
        <v>5783</v>
      </c>
      <c r="U206" s="6" t="s">
        <v>5784</v>
      </c>
      <c r="V206" s="6" t="s">
        <v>575</v>
      </c>
      <c r="W206" s="6" t="s">
        <v>193</v>
      </c>
      <c r="X206" s="6" t="s">
        <v>5785</v>
      </c>
      <c r="Y206" s="6" t="s">
        <v>5786</v>
      </c>
      <c r="Z206" s="6" t="s">
        <v>5787</v>
      </c>
      <c r="AA206" s="6" t="s">
        <v>336</v>
      </c>
      <c r="AB206" s="6" t="s">
        <v>5788</v>
      </c>
      <c r="AC206" s="6" t="s">
        <v>5789</v>
      </c>
      <c r="AD206" s="6" t="s">
        <v>5790</v>
      </c>
      <c r="AE206" s="6" t="s">
        <v>5791</v>
      </c>
      <c r="AF206" s="6" t="s">
        <v>26</v>
      </c>
      <c r="AG206" s="6" t="s">
        <v>27</v>
      </c>
    </row>
    <row r="207" spans="1:35" s="4" customFormat="1" ht="24" customHeight="1">
      <c r="A207" s="13">
        <f t="shared" si="12"/>
        <v>21</v>
      </c>
      <c r="B207" s="38" t="s">
        <v>51</v>
      </c>
      <c r="C207" s="64" t="s">
        <v>48</v>
      </c>
      <c r="D207" s="6" t="s">
        <v>6138</v>
      </c>
      <c r="E207" s="6" t="s">
        <v>6139</v>
      </c>
      <c r="F207" s="6" t="s">
        <v>243</v>
      </c>
      <c r="G207" s="6" t="s">
        <v>283</v>
      </c>
      <c r="H207" s="6" t="s">
        <v>6140</v>
      </c>
      <c r="I207" s="6" t="s">
        <v>246</v>
      </c>
      <c r="J207" s="6" t="s">
        <v>33</v>
      </c>
      <c r="K207" s="6" t="s">
        <v>6141</v>
      </c>
      <c r="L207" s="6" t="s">
        <v>6142</v>
      </c>
      <c r="M207" s="6" t="s">
        <v>6143</v>
      </c>
      <c r="N207" s="6" t="s">
        <v>6144</v>
      </c>
      <c r="O207" s="7" t="s">
        <v>6145</v>
      </c>
      <c r="P207" s="6" t="s">
        <v>6146</v>
      </c>
      <c r="Q207" s="6">
        <v>6324260851</v>
      </c>
      <c r="R207" s="6">
        <v>6324260851</v>
      </c>
      <c r="S207" s="6" t="s">
        <v>6147</v>
      </c>
      <c r="T207" s="6" t="s">
        <v>6148</v>
      </c>
      <c r="U207" s="6" t="s">
        <v>6149</v>
      </c>
      <c r="V207" s="6" t="s">
        <v>18</v>
      </c>
      <c r="W207" s="6" t="s">
        <v>19</v>
      </c>
      <c r="X207" s="6" t="s">
        <v>6144</v>
      </c>
      <c r="Y207" s="6" t="s">
        <v>6150</v>
      </c>
      <c r="Z207" s="6">
        <v>6324260851</v>
      </c>
      <c r="AA207" s="6">
        <v>6324260851</v>
      </c>
      <c r="AB207" s="6" t="s">
        <v>6151</v>
      </c>
      <c r="AC207" s="6" t="s">
        <v>6152</v>
      </c>
      <c r="AD207" s="6" t="s">
        <v>6153</v>
      </c>
      <c r="AE207" s="6" t="s">
        <v>6154</v>
      </c>
      <c r="AF207" s="6" t="s">
        <v>135</v>
      </c>
      <c r="AG207" s="6" t="s">
        <v>27</v>
      </c>
    </row>
    <row r="208" spans="1:35" ht="24" customHeight="1">
      <c r="A208" s="13">
        <f t="shared" si="12"/>
        <v>22</v>
      </c>
      <c r="B208" s="38" t="s">
        <v>51</v>
      </c>
      <c r="C208" s="64" t="s">
        <v>48</v>
      </c>
      <c r="D208" s="6" t="s">
        <v>1043</v>
      </c>
      <c r="E208" s="6" t="s">
        <v>1043</v>
      </c>
      <c r="F208" s="6" t="s">
        <v>243</v>
      </c>
      <c r="G208" s="6" t="s">
        <v>117</v>
      </c>
      <c r="H208" s="6" t="s">
        <v>1044</v>
      </c>
      <c r="I208" s="6" t="s">
        <v>7</v>
      </c>
      <c r="J208" s="6" t="s">
        <v>33</v>
      </c>
      <c r="K208" s="6" t="s">
        <v>1045</v>
      </c>
      <c r="L208" s="6" t="s">
        <v>1046</v>
      </c>
      <c r="M208" s="6" t="s">
        <v>1047</v>
      </c>
      <c r="N208" s="6" t="s">
        <v>1048</v>
      </c>
      <c r="O208" s="7" t="s">
        <v>1049</v>
      </c>
      <c r="P208" s="6" t="s">
        <v>1050</v>
      </c>
      <c r="Q208" s="6" t="s">
        <v>1051</v>
      </c>
      <c r="R208" s="6" t="s">
        <v>1052</v>
      </c>
      <c r="S208" s="6" t="s">
        <v>1053</v>
      </c>
      <c r="T208" s="6" t="s">
        <v>1054</v>
      </c>
      <c r="U208" s="6" t="s">
        <v>1055</v>
      </c>
      <c r="V208" s="6" t="s">
        <v>66</v>
      </c>
      <c r="W208" s="6" t="s">
        <v>19</v>
      </c>
      <c r="X208" s="6" t="s">
        <v>1056</v>
      </c>
      <c r="Y208" s="6" t="s">
        <v>1057</v>
      </c>
      <c r="Z208" s="6">
        <v>639163001706</v>
      </c>
      <c r="AA208" s="6" t="s">
        <v>1052</v>
      </c>
      <c r="AB208" s="6" t="s">
        <v>1058</v>
      </c>
      <c r="AC208" s="6" t="s">
        <v>1059</v>
      </c>
      <c r="AD208" s="6" t="s">
        <v>1060</v>
      </c>
      <c r="AE208" s="6" t="s">
        <v>1061</v>
      </c>
      <c r="AF208" s="6" t="s">
        <v>26</v>
      </c>
      <c r="AG208" s="6" t="s">
        <v>27</v>
      </c>
    </row>
    <row r="209" spans="1:34" ht="24" customHeight="1" thickBot="1">
      <c r="A209" s="13">
        <f t="shared" si="12"/>
        <v>23</v>
      </c>
      <c r="B209" s="38" t="s">
        <v>51</v>
      </c>
      <c r="C209" s="64" t="s">
        <v>48</v>
      </c>
      <c r="D209" s="6" t="s">
        <v>49</v>
      </c>
      <c r="E209" s="6" t="s">
        <v>50</v>
      </c>
      <c r="F209" s="6" t="s">
        <v>52</v>
      </c>
      <c r="G209" s="6" t="s">
        <v>5</v>
      </c>
      <c r="H209" s="6" t="s">
        <v>53</v>
      </c>
      <c r="I209" s="6" t="s">
        <v>7</v>
      </c>
      <c r="J209" s="6" t="s">
        <v>54</v>
      </c>
      <c r="K209" s="6" t="s">
        <v>55</v>
      </c>
      <c r="L209" s="6" t="s">
        <v>56</v>
      </c>
      <c r="M209" s="6" t="s">
        <v>57</v>
      </c>
      <c r="N209" s="6" t="s">
        <v>58</v>
      </c>
      <c r="O209" s="6" t="s">
        <v>59</v>
      </c>
      <c r="P209" s="6" t="s">
        <v>60</v>
      </c>
      <c r="Q209" s="6" t="s">
        <v>61</v>
      </c>
      <c r="R209" s="6" t="s">
        <v>62</v>
      </c>
      <c r="S209" s="6" t="s">
        <v>63</v>
      </c>
      <c r="T209" s="6" t="s">
        <v>64</v>
      </c>
      <c r="U209" s="6" t="s">
        <v>65</v>
      </c>
      <c r="V209" s="6" t="s">
        <v>66</v>
      </c>
      <c r="W209" s="6" t="s">
        <v>19</v>
      </c>
      <c r="X209" s="6" t="s">
        <v>67</v>
      </c>
      <c r="Y209" s="6" t="s">
        <v>60</v>
      </c>
      <c r="Z209" s="6" t="s">
        <v>68</v>
      </c>
      <c r="AA209" s="6" t="s">
        <v>62</v>
      </c>
      <c r="AB209" s="6" t="s">
        <v>69</v>
      </c>
      <c r="AC209" s="6" t="s">
        <v>70</v>
      </c>
      <c r="AD209" s="6" t="s">
        <v>71</v>
      </c>
      <c r="AE209" s="6" t="s">
        <v>72</v>
      </c>
      <c r="AF209" s="6" t="s">
        <v>26</v>
      </c>
      <c r="AG209" s="6" t="s">
        <v>27</v>
      </c>
    </row>
    <row r="210" spans="1:34" ht="24" customHeight="1" thickBot="1">
      <c r="A210" s="13">
        <f t="shared" si="12"/>
        <v>24</v>
      </c>
      <c r="B210" s="6" t="s">
        <v>51</v>
      </c>
      <c r="C210" s="64" t="s">
        <v>136</v>
      </c>
      <c r="D210" s="6" t="s">
        <v>6896</v>
      </c>
      <c r="E210" s="6" t="s">
        <v>6897</v>
      </c>
      <c r="F210" s="6" t="s">
        <v>407</v>
      </c>
      <c r="G210" s="6" t="s">
        <v>117</v>
      </c>
      <c r="H210" s="6" t="s">
        <v>6898</v>
      </c>
      <c r="I210" s="6" t="s">
        <v>7</v>
      </c>
      <c r="J210" s="6" t="s">
        <v>33</v>
      </c>
      <c r="K210" s="6" t="s">
        <v>6899</v>
      </c>
      <c r="L210" s="6" t="s">
        <v>6900</v>
      </c>
      <c r="M210" s="6" t="s">
        <v>6901</v>
      </c>
      <c r="N210" s="6" t="s">
        <v>6902</v>
      </c>
      <c r="O210" s="7" t="s">
        <v>6903</v>
      </c>
      <c r="P210" s="6" t="s">
        <v>6904</v>
      </c>
      <c r="Q210" s="6" t="s">
        <v>6905</v>
      </c>
      <c r="R210" s="6" t="s">
        <v>421</v>
      </c>
      <c r="S210" s="6" t="s">
        <v>6906</v>
      </c>
      <c r="T210" s="6" t="s">
        <v>6907</v>
      </c>
      <c r="U210" s="6" t="s">
        <v>6908</v>
      </c>
      <c r="V210" s="6" t="s">
        <v>18</v>
      </c>
      <c r="W210" s="6" t="s">
        <v>193</v>
      </c>
      <c r="X210" s="6" t="s">
        <v>6909</v>
      </c>
      <c r="Y210" s="6" t="s">
        <v>6910</v>
      </c>
      <c r="Z210" s="6">
        <v>60198296404</v>
      </c>
      <c r="AA210" s="6" t="s">
        <v>421</v>
      </c>
      <c r="AB210" s="6" t="s">
        <v>6911</v>
      </c>
      <c r="AC210" s="6" t="s">
        <v>6912</v>
      </c>
      <c r="AD210" s="6" t="s">
        <v>6913</v>
      </c>
      <c r="AE210" s="6" t="s">
        <v>6914</v>
      </c>
      <c r="AF210" s="6" t="s">
        <v>26</v>
      </c>
      <c r="AG210" s="6" t="s">
        <v>27</v>
      </c>
      <c r="AH210" s="97"/>
    </row>
    <row r="211" spans="1:34" s="4" customFormat="1" ht="24" customHeight="1">
      <c r="A211" s="13">
        <f t="shared" si="12"/>
        <v>25</v>
      </c>
      <c r="B211" s="38" t="s">
        <v>51</v>
      </c>
      <c r="C211" s="64" t="s">
        <v>387</v>
      </c>
      <c r="D211" s="6" t="s">
        <v>2815</v>
      </c>
      <c r="E211" s="6" t="s">
        <v>2816</v>
      </c>
      <c r="F211" s="6" t="s">
        <v>2817</v>
      </c>
      <c r="G211" s="6" t="s">
        <v>117</v>
      </c>
      <c r="H211" s="6" t="s">
        <v>2818</v>
      </c>
      <c r="I211" s="6" t="s">
        <v>7</v>
      </c>
      <c r="J211" s="6" t="s">
        <v>33</v>
      </c>
      <c r="K211" s="6" t="s">
        <v>2819</v>
      </c>
      <c r="L211" s="6" t="s">
        <v>2820</v>
      </c>
      <c r="M211" s="6" t="s">
        <v>2821</v>
      </c>
      <c r="N211" s="6" t="s">
        <v>2822</v>
      </c>
      <c r="O211" s="6" t="s">
        <v>2823</v>
      </c>
      <c r="P211" s="6" t="s">
        <v>2824</v>
      </c>
      <c r="Q211" s="6">
        <f>852 - 27237536</f>
        <v>-27236684</v>
      </c>
      <c r="R211" s="6" t="s">
        <v>2825</v>
      </c>
      <c r="S211" s="6" t="s">
        <v>2826</v>
      </c>
      <c r="T211" s="6" t="s">
        <v>2827</v>
      </c>
      <c r="U211" s="6" t="s">
        <v>2828</v>
      </c>
      <c r="V211" s="6" t="s">
        <v>66</v>
      </c>
      <c r="W211" s="6" t="s">
        <v>19</v>
      </c>
      <c r="X211" s="6" t="s">
        <v>2829</v>
      </c>
      <c r="Y211" s="6" t="s">
        <v>2830</v>
      </c>
      <c r="Z211" s="6">
        <f>852-69920878</f>
        <v>-69920026</v>
      </c>
      <c r="AA211" s="6" t="s">
        <v>2825</v>
      </c>
      <c r="AB211" s="6" t="s">
        <v>2831</v>
      </c>
      <c r="AC211" s="6" t="s">
        <v>2832</v>
      </c>
      <c r="AD211" s="6" t="s">
        <v>2818</v>
      </c>
      <c r="AE211" s="6" t="s">
        <v>2833</v>
      </c>
      <c r="AF211" s="6" t="s">
        <v>26</v>
      </c>
      <c r="AG211" s="6" t="s">
        <v>27</v>
      </c>
    </row>
    <row r="212" spans="1:34" ht="24" customHeight="1">
      <c r="A212" s="13">
        <f t="shared" si="12"/>
        <v>26</v>
      </c>
      <c r="B212" s="38" t="s">
        <v>51</v>
      </c>
      <c r="C212" s="64" t="s">
        <v>387</v>
      </c>
      <c r="D212" s="6" t="s">
        <v>4580</v>
      </c>
      <c r="E212" s="6" t="s">
        <v>4581</v>
      </c>
      <c r="F212" s="6" t="s">
        <v>2817</v>
      </c>
      <c r="G212" s="6" t="s">
        <v>283</v>
      </c>
      <c r="H212" s="6" t="s">
        <v>2818</v>
      </c>
      <c r="I212" s="6" t="s">
        <v>266</v>
      </c>
      <c r="J212" s="6" t="s">
        <v>33</v>
      </c>
      <c r="K212" s="6" t="s">
        <v>4582</v>
      </c>
      <c r="L212" s="6" t="s">
        <v>4583</v>
      </c>
      <c r="M212" s="6" t="s">
        <v>4584</v>
      </c>
      <c r="N212" s="6" t="s">
        <v>4585</v>
      </c>
      <c r="O212" s="7" t="s">
        <v>4586</v>
      </c>
      <c r="P212" s="6" t="s">
        <v>4587</v>
      </c>
      <c r="Q212" s="6" t="s">
        <v>4588</v>
      </c>
      <c r="R212" s="6">
        <v>85227354559</v>
      </c>
      <c r="S212" s="6" t="s">
        <v>4589</v>
      </c>
      <c r="T212" s="6" t="s">
        <v>4590</v>
      </c>
      <c r="U212" s="6" t="s">
        <v>4591</v>
      </c>
      <c r="V212" s="6" t="s">
        <v>66</v>
      </c>
      <c r="W212" s="6" t="s">
        <v>19</v>
      </c>
      <c r="X212" s="6" t="s">
        <v>4592</v>
      </c>
      <c r="Y212" s="6" t="s">
        <v>4593</v>
      </c>
      <c r="Z212" s="6">
        <v>85296081475</v>
      </c>
      <c r="AA212" s="6">
        <v>85227354559</v>
      </c>
      <c r="AB212" s="6" t="s">
        <v>4594</v>
      </c>
      <c r="AC212" s="6" t="s">
        <v>4595</v>
      </c>
      <c r="AD212" s="6" t="s">
        <v>2818</v>
      </c>
      <c r="AE212" s="6" t="s">
        <v>4596</v>
      </c>
      <c r="AF212" s="6" t="s">
        <v>26</v>
      </c>
      <c r="AG212" s="6" t="s">
        <v>27</v>
      </c>
    </row>
    <row r="213" spans="1:34" ht="24" customHeight="1">
      <c r="A213" s="13">
        <f t="shared" si="12"/>
        <v>27</v>
      </c>
      <c r="B213" s="38" t="s">
        <v>51</v>
      </c>
      <c r="C213" s="64" t="s">
        <v>387</v>
      </c>
      <c r="D213" s="6" t="s">
        <v>5064</v>
      </c>
      <c r="E213" s="6" t="s">
        <v>5065</v>
      </c>
      <c r="F213" s="6" t="s">
        <v>52</v>
      </c>
      <c r="G213" s="6" t="s">
        <v>117</v>
      </c>
      <c r="H213" s="6" t="s">
        <v>2983</v>
      </c>
      <c r="I213" s="6" t="s">
        <v>7</v>
      </c>
      <c r="J213" s="6" t="s">
        <v>33</v>
      </c>
      <c r="K213" s="6" t="s">
        <v>5066</v>
      </c>
      <c r="L213" s="6" t="s">
        <v>5067</v>
      </c>
      <c r="M213" s="6" t="s">
        <v>5068</v>
      </c>
      <c r="N213" s="6" t="s">
        <v>5069</v>
      </c>
      <c r="O213" s="7" t="s">
        <v>5070</v>
      </c>
      <c r="P213" s="6" t="s">
        <v>5071</v>
      </c>
      <c r="Q213" s="6" t="s">
        <v>5072</v>
      </c>
      <c r="R213" s="6" t="s">
        <v>5073</v>
      </c>
      <c r="S213" s="6" t="s">
        <v>5074</v>
      </c>
      <c r="T213" s="6" t="s">
        <v>5075</v>
      </c>
      <c r="U213" s="6" t="s">
        <v>5076</v>
      </c>
      <c r="V213" s="6" t="s">
        <v>18</v>
      </c>
      <c r="W213" s="6" t="s">
        <v>19</v>
      </c>
      <c r="X213" s="6" t="s">
        <v>5069</v>
      </c>
      <c r="Y213" s="6" t="s">
        <v>5077</v>
      </c>
      <c r="Z213" s="6" t="s">
        <v>5078</v>
      </c>
      <c r="AA213" s="6" t="s">
        <v>5079</v>
      </c>
      <c r="AB213" s="6" t="s">
        <v>5080</v>
      </c>
      <c r="AC213" s="6" t="s">
        <v>5081</v>
      </c>
      <c r="AD213" s="6" t="s">
        <v>2983</v>
      </c>
      <c r="AE213" s="6" t="s">
        <v>5082</v>
      </c>
      <c r="AF213" s="6" t="s">
        <v>26</v>
      </c>
      <c r="AG213" s="6" t="s">
        <v>27</v>
      </c>
    </row>
    <row r="214" spans="1:34" s="4" customFormat="1" ht="24" customHeight="1">
      <c r="A214" s="13">
        <f t="shared" si="12"/>
        <v>28</v>
      </c>
      <c r="B214" s="38" t="s">
        <v>51</v>
      </c>
      <c r="C214" s="64" t="s">
        <v>387</v>
      </c>
      <c r="D214" s="6" t="s">
        <v>3247</v>
      </c>
      <c r="E214" s="6" t="s">
        <v>3248</v>
      </c>
      <c r="F214" s="6" t="s">
        <v>407</v>
      </c>
      <c r="G214" s="6" t="s">
        <v>335</v>
      </c>
      <c r="H214" s="6" t="s">
        <v>2818</v>
      </c>
      <c r="I214" s="6" t="s">
        <v>246</v>
      </c>
      <c r="J214" s="6" t="s">
        <v>33</v>
      </c>
      <c r="K214" s="6" t="s">
        <v>3249</v>
      </c>
      <c r="L214" s="6" t="s">
        <v>3250</v>
      </c>
      <c r="M214" s="6" t="s">
        <v>3251</v>
      </c>
      <c r="N214" s="6" t="s">
        <v>3252</v>
      </c>
      <c r="O214" s="7" t="s">
        <v>3253</v>
      </c>
      <c r="P214" s="6" t="s">
        <v>3254</v>
      </c>
      <c r="Q214" s="6" t="s">
        <v>3255</v>
      </c>
      <c r="R214" s="6" t="s">
        <v>421</v>
      </c>
      <c r="S214" s="6" t="s">
        <v>3256</v>
      </c>
      <c r="T214" s="6" t="s">
        <v>3257</v>
      </c>
      <c r="U214" s="6" t="s">
        <v>3258</v>
      </c>
      <c r="V214" s="6" t="s">
        <v>66</v>
      </c>
      <c r="W214" s="6" t="s">
        <v>19</v>
      </c>
      <c r="X214" s="6" t="s">
        <v>3259</v>
      </c>
      <c r="Y214" s="6" t="s">
        <v>3260</v>
      </c>
      <c r="Z214" s="6" t="s">
        <v>3261</v>
      </c>
      <c r="AA214" s="6" t="s">
        <v>421</v>
      </c>
      <c r="AB214" s="6" t="s">
        <v>3262</v>
      </c>
      <c r="AC214" s="6" t="s">
        <v>3263</v>
      </c>
      <c r="AD214" s="6" t="s">
        <v>2818</v>
      </c>
      <c r="AE214" s="6" t="s">
        <v>3264</v>
      </c>
      <c r="AF214" s="6" t="s">
        <v>26</v>
      </c>
      <c r="AG214" s="6" t="s">
        <v>27</v>
      </c>
    </row>
    <row r="215" spans="1:34" ht="24" customHeight="1">
      <c r="A215" s="13">
        <f t="shared" si="12"/>
        <v>29</v>
      </c>
      <c r="B215" s="38" t="s">
        <v>51</v>
      </c>
      <c r="C215" s="69" t="s">
        <v>387</v>
      </c>
      <c r="D215" s="36" t="s">
        <v>5751</v>
      </c>
      <c r="E215" s="36" t="s">
        <v>5752</v>
      </c>
      <c r="F215" s="36" t="s">
        <v>52</v>
      </c>
      <c r="G215" s="36" t="s">
        <v>5</v>
      </c>
      <c r="H215" s="36" t="s">
        <v>5753</v>
      </c>
      <c r="I215" s="36" t="s">
        <v>7</v>
      </c>
      <c r="J215" s="36" t="s">
        <v>33</v>
      </c>
      <c r="K215" s="36" t="s">
        <v>5754</v>
      </c>
      <c r="L215" s="36" t="s">
        <v>5755</v>
      </c>
      <c r="M215" s="36" t="s">
        <v>5756</v>
      </c>
      <c r="N215" s="36" t="s">
        <v>5757</v>
      </c>
      <c r="O215" s="37" t="s">
        <v>5758</v>
      </c>
      <c r="P215" s="36" t="s">
        <v>5759</v>
      </c>
      <c r="Q215" s="36" t="s">
        <v>5760</v>
      </c>
      <c r="R215" s="36" t="s">
        <v>5761</v>
      </c>
      <c r="S215" s="36" t="s">
        <v>5762</v>
      </c>
      <c r="T215" s="36" t="s">
        <v>5763</v>
      </c>
      <c r="U215" s="36" t="s">
        <v>5764</v>
      </c>
      <c r="V215" s="36" t="s">
        <v>66</v>
      </c>
      <c r="W215" s="36" t="s">
        <v>193</v>
      </c>
      <c r="X215" s="36" t="s">
        <v>5765</v>
      </c>
      <c r="Y215" s="36" t="s">
        <v>5766</v>
      </c>
      <c r="Z215" s="36">
        <v>867325838</v>
      </c>
      <c r="AA215" s="36" t="s">
        <v>5761</v>
      </c>
      <c r="AB215" s="36" t="s">
        <v>5767</v>
      </c>
      <c r="AC215" s="36" t="s">
        <v>5768</v>
      </c>
      <c r="AD215" s="36" t="s">
        <v>5769</v>
      </c>
      <c r="AE215" s="36" t="s">
        <v>5770</v>
      </c>
      <c r="AF215" s="36" t="s">
        <v>26</v>
      </c>
      <c r="AG215" s="36" t="s">
        <v>27</v>
      </c>
    </row>
    <row r="216" spans="1:34" ht="24" customHeight="1">
      <c r="A216" s="13">
        <f t="shared" si="12"/>
        <v>30</v>
      </c>
      <c r="B216" s="38" t="s">
        <v>51</v>
      </c>
      <c r="C216" s="64" t="s">
        <v>73</v>
      </c>
      <c r="D216" s="6" t="s">
        <v>1498</v>
      </c>
      <c r="E216" s="6" t="s">
        <v>1499</v>
      </c>
      <c r="F216" s="6" t="s">
        <v>1500</v>
      </c>
      <c r="G216" s="6" t="s">
        <v>244</v>
      </c>
      <c r="H216" s="6" t="s">
        <v>1501</v>
      </c>
      <c r="I216" s="6" t="s">
        <v>246</v>
      </c>
      <c r="J216" s="6" t="s">
        <v>33</v>
      </c>
      <c r="K216" s="6" t="s">
        <v>1502</v>
      </c>
      <c r="L216" s="6" t="s">
        <v>1503</v>
      </c>
      <c r="M216" s="6" t="s">
        <v>1504</v>
      </c>
      <c r="N216" s="6" t="s">
        <v>1505</v>
      </c>
      <c r="O216" s="7" t="s">
        <v>1506</v>
      </c>
      <c r="P216" s="6" t="s">
        <v>1507</v>
      </c>
      <c r="Q216" s="6">
        <f>662-2554410</f>
        <v>-2553748</v>
      </c>
      <c r="R216" s="6">
        <f>662-1186313</f>
        <v>-1185651</v>
      </c>
      <c r="S216" s="6" t="s">
        <v>1508</v>
      </c>
      <c r="T216" s="6" t="s">
        <v>1509</v>
      </c>
      <c r="U216" s="6" t="s">
        <v>1510</v>
      </c>
      <c r="V216" s="6" t="s">
        <v>66</v>
      </c>
      <c r="W216" s="6" t="s">
        <v>19</v>
      </c>
      <c r="X216" s="6" t="s">
        <v>1511</v>
      </c>
      <c r="Y216" s="6" t="s">
        <v>1512</v>
      </c>
      <c r="Z216" s="6">
        <f>6693-144052</f>
        <v>-137359</v>
      </c>
      <c r="AA216" s="6">
        <f>662-1186313</f>
        <v>-1185651</v>
      </c>
      <c r="AB216" s="6" t="s">
        <v>1513</v>
      </c>
      <c r="AC216" s="6" t="s">
        <v>1514</v>
      </c>
      <c r="AD216" s="6" t="s">
        <v>1515</v>
      </c>
      <c r="AE216" s="6" t="s">
        <v>1516</v>
      </c>
      <c r="AF216" s="6" t="s">
        <v>1517</v>
      </c>
      <c r="AG216" s="6" t="s">
        <v>27</v>
      </c>
    </row>
    <row r="217" spans="1:34" ht="24" customHeight="1">
      <c r="A217" s="13">
        <f t="shared" si="12"/>
        <v>31</v>
      </c>
      <c r="B217" s="38" t="s">
        <v>51</v>
      </c>
      <c r="C217" s="66" t="s">
        <v>73</v>
      </c>
      <c r="D217" s="34" t="s">
        <v>2005</v>
      </c>
      <c r="E217" s="34" t="s">
        <v>2006</v>
      </c>
      <c r="F217" s="34" t="s">
        <v>243</v>
      </c>
      <c r="G217" s="34" t="s">
        <v>244</v>
      </c>
      <c r="H217" s="34" t="s">
        <v>2007</v>
      </c>
      <c r="I217" s="34" t="s">
        <v>246</v>
      </c>
      <c r="J217" s="34" t="s">
        <v>33</v>
      </c>
      <c r="K217" s="34" t="s">
        <v>2008</v>
      </c>
      <c r="L217" s="34" t="s">
        <v>2009</v>
      </c>
      <c r="M217" s="34" t="s">
        <v>2010</v>
      </c>
      <c r="N217" s="34" t="s">
        <v>2011</v>
      </c>
      <c r="O217" s="35" t="s">
        <v>2012</v>
      </c>
      <c r="P217" s="34" t="s">
        <v>2013</v>
      </c>
      <c r="Q217" s="34" t="s">
        <v>2014</v>
      </c>
      <c r="R217" s="34" t="s">
        <v>2015</v>
      </c>
      <c r="S217" s="34" t="s">
        <v>2016</v>
      </c>
      <c r="T217" s="34" t="s">
        <v>2017</v>
      </c>
      <c r="U217" s="34" t="s">
        <v>2018</v>
      </c>
      <c r="V217" s="34" t="s">
        <v>66</v>
      </c>
      <c r="W217" s="34" t="s">
        <v>193</v>
      </c>
      <c r="X217" s="34" t="s">
        <v>2019</v>
      </c>
      <c r="Y217" s="34" t="s">
        <v>2020</v>
      </c>
      <c r="Z217" s="34" t="s">
        <v>2021</v>
      </c>
      <c r="AA217" s="34" t="s">
        <v>2022</v>
      </c>
      <c r="AB217" s="34" t="s">
        <v>2023</v>
      </c>
      <c r="AC217" s="34" t="s">
        <v>2024</v>
      </c>
      <c r="AD217" s="34" t="s">
        <v>2025</v>
      </c>
      <c r="AE217" s="34" t="s">
        <v>2026</v>
      </c>
      <c r="AF217" s="34" t="s">
        <v>26</v>
      </c>
      <c r="AG217" s="34" t="s">
        <v>27</v>
      </c>
    </row>
    <row r="218" spans="1:34" s="4" customFormat="1" ht="24" customHeight="1">
      <c r="A218" s="13">
        <f t="shared" si="12"/>
        <v>32</v>
      </c>
      <c r="B218" s="38" t="s">
        <v>51</v>
      </c>
      <c r="C218" s="64" t="s">
        <v>73</v>
      </c>
      <c r="D218" s="6" t="s">
        <v>1863</v>
      </c>
      <c r="E218" s="6" t="s">
        <v>1864</v>
      </c>
      <c r="F218" s="6" t="s">
        <v>52</v>
      </c>
      <c r="G218" s="6" t="s">
        <v>283</v>
      </c>
      <c r="H218" s="6" t="s">
        <v>1865</v>
      </c>
      <c r="I218" s="6" t="s">
        <v>246</v>
      </c>
      <c r="J218" s="6" t="s">
        <v>448</v>
      </c>
      <c r="K218" s="6" t="s">
        <v>1866</v>
      </c>
      <c r="L218" s="6" t="s">
        <v>1867</v>
      </c>
      <c r="M218" s="6" t="s">
        <v>1868</v>
      </c>
      <c r="N218" s="6" t="s">
        <v>1869</v>
      </c>
      <c r="O218" s="7" t="s">
        <v>1870</v>
      </c>
      <c r="P218" s="6" t="s">
        <v>1871</v>
      </c>
      <c r="Q218" s="6" t="s">
        <v>1872</v>
      </c>
      <c r="R218" s="6" t="s">
        <v>1873</v>
      </c>
      <c r="S218" s="6" t="s">
        <v>1867</v>
      </c>
      <c r="T218" s="6" t="s">
        <v>1874</v>
      </c>
      <c r="U218" s="6" t="s">
        <v>1875</v>
      </c>
      <c r="V218" s="6" t="s">
        <v>18</v>
      </c>
      <c r="W218" s="6" t="s">
        <v>19</v>
      </c>
      <c r="X218" s="6" t="s">
        <v>1869</v>
      </c>
      <c r="Y218" s="6" t="s">
        <v>1876</v>
      </c>
      <c r="Z218" s="6" t="s">
        <v>1873</v>
      </c>
      <c r="AA218" s="6" t="s">
        <v>1877</v>
      </c>
      <c r="AB218" s="6" t="s">
        <v>1878</v>
      </c>
      <c r="AC218" s="6" t="s">
        <v>1879</v>
      </c>
      <c r="AD218" s="6" t="s">
        <v>1880</v>
      </c>
      <c r="AE218" s="6" t="s">
        <v>1881</v>
      </c>
      <c r="AF218" s="6" t="s">
        <v>135</v>
      </c>
      <c r="AG218" s="6" t="s">
        <v>27</v>
      </c>
    </row>
    <row r="219" spans="1:34" ht="24" customHeight="1">
      <c r="A219" s="13">
        <f t="shared" si="12"/>
        <v>33</v>
      </c>
      <c r="B219" s="38" t="s">
        <v>51</v>
      </c>
      <c r="C219" s="64" t="s">
        <v>73</v>
      </c>
      <c r="D219" s="6" t="s">
        <v>1609</v>
      </c>
      <c r="E219" s="6" t="s">
        <v>1610</v>
      </c>
      <c r="F219" s="6" t="s">
        <v>243</v>
      </c>
      <c r="G219" s="6" t="s">
        <v>335</v>
      </c>
      <c r="H219" s="6" t="s">
        <v>1611</v>
      </c>
      <c r="I219" s="6" t="s">
        <v>7</v>
      </c>
      <c r="J219" s="6" t="s">
        <v>1612</v>
      </c>
      <c r="K219" s="6" t="s">
        <v>1613</v>
      </c>
      <c r="L219" s="6" t="s">
        <v>1614</v>
      </c>
      <c r="M219" s="6" t="s">
        <v>1615</v>
      </c>
      <c r="N219" s="6" t="s">
        <v>1616</v>
      </c>
      <c r="O219" s="7" t="s">
        <v>1617</v>
      </c>
      <c r="P219" s="6" t="s">
        <v>1618</v>
      </c>
      <c r="Q219" s="6" t="s">
        <v>1619</v>
      </c>
      <c r="R219" s="6" t="s">
        <v>1620</v>
      </c>
      <c r="S219" s="6" t="s">
        <v>1621</v>
      </c>
      <c r="T219" s="6" t="s">
        <v>1622</v>
      </c>
      <c r="U219" s="6" t="s">
        <v>1623</v>
      </c>
      <c r="V219" s="6" t="s">
        <v>18</v>
      </c>
      <c r="W219" s="6" t="s">
        <v>19</v>
      </c>
      <c r="X219" s="6" t="s">
        <v>1616</v>
      </c>
      <c r="Y219" s="6" t="s">
        <v>1624</v>
      </c>
      <c r="Z219" s="6" t="s">
        <v>1619</v>
      </c>
      <c r="AA219" s="6" t="s">
        <v>1620</v>
      </c>
      <c r="AB219" s="6" t="s">
        <v>1625</v>
      </c>
      <c r="AC219" s="6" t="s">
        <v>1626</v>
      </c>
      <c r="AD219" s="6" t="s">
        <v>1627</v>
      </c>
      <c r="AE219" s="6" t="s">
        <v>1628</v>
      </c>
      <c r="AF219" s="6" t="s">
        <v>26</v>
      </c>
      <c r="AG219" s="6" t="s">
        <v>27</v>
      </c>
    </row>
    <row r="220" spans="1:34" ht="24" customHeight="1">
      <c r="A220" s="13">
        <f t="shared" si="12"/>
        <v>34</v>
      </c>
      <c r="B220" s="38" t="s">
        <v>51</v>
      </c>
      <c r="C220" s="64" t="s">
        <v>73</v>
      </c>
      <c r="D220" s="6" t="s">
        <v>3193</v>
      </c>
      <c r="E220" s="6" t="s">
        <v>3194</v>
      </c>
      <c r="F220" s="6" t="s">
        <v>1805</v>
      </c>
      <c r="G220" s="6" t="s">
        <v>5</v>
      </c>
      <c r="H220" s="6" t="s">
        <v>3195</v>
      </c>
      <c r="I220" s="6" t="s">
        <v>7</v>
      </c>
      <c r="J220" s="6" t="s">
        <v>33</v>
      </c>
      <c r="K220" s="6" t="s">
        <v>585</v>
      </c>
      <c r="L220" s="6" t="s">
        <v>3196</v>
      </c>
      <c r="M220" s="6" t="s">
        <v>3197</v>
      </c>
      <c r="N220" s="6" t="s">
        <v>3198</v>
      </c>
      <c r="O220" s="7" t="s">
        <v>3199</v>
      </c>
      <c r="P220" s="6" t="s">
        <v>3200</v>
      </c>
      <c r="Q220" s="6" t="s">
        <v>3201</v>
      </c>
      <c r="R220" s="6" t="s">
        <v>3202</v>
      </c>
      <c r="S220" s="6" t="s">
        <v>3203</v>
      </c>
      <c r="T220" s="6" t="s">
        <v>3204</v>
      </c>
      <c r="U220" s="6" t="s">
        <v>3205</v>
      </c>
      <c r="V220" s="6" t="s">
        <v>66</v>
      </c>
      <c r="W220" s="6" t="s">
        <v>19</v>
      </c>
      <c r="X220" s="6" t="s">
        <v>3206</v>
      </c>
      <c r="Y220" s="6" t="s">
        <v>3207</v>
      </c>
      <c r="Z220" s="6" t="s">
        <v>3208</v>
      </c>
      <c r="AA220" s="6" t="s">
        <v>3209</v>
      </c>
      <c r="AB220" s="6" t="s">
        <v>3210</v>
      </c>
      <c r="AC220" s="6" t="s">
        <v>3211</v>
      </c>
      <c r="AD220" s="6" t="s">
        <v>3212</v>
      </c>
      <c r="AE220" s="6" t="s">
        <v>3213</v>
      </c>
      <c r="AF220" s="6" t="s">
        <v>26</v>
      </c>
      <c r="AG220" s="6" t="s">
        <v>27</v>
      </c>
    </row>
    <row r="221" spans="1:34" ht="24" customHeight="1">
      <c r="A221" s="13">
        <f t="shared" si="12"/>
        <v>35</v>
      </c>
      <c r="B221" s="38" t="s">
        <v>51</v>
      </c>
      <c r="C221" s="64" t="s">
        <v>73</v>
      </c>
      <c r="D221" s="6" t="s">
        <v>1803</v>
      </c>
      <c r="E221" s="6" t="s">
        <v>1804</v>
      </c>
      <c r="F221" s="6" t="s">
        <v>1805</v>
      </c>
      <c r="G221" s="6" t="s">
        <v>117</v>
      </c>
      <c r="H221" s="6" t="s">
        <v>1806</v>
      </c>
      <c r="I221" s="6" t="s">
        <v>7</v>
      </c>
      <c r="J221" s="6" t="s">
        <v>33</v>
      </c>
      <c r="K221" s="6" t="s">
        <v>1807</v>
      </c>
      <c r="L221" s="6" t="s">
        <v>1808</v>
      </c>
      <c r="M221" s="6" t="s">
        <v>1809</v>
      </c>
      <c r="N221" s="6" t="s">
        <v>1810</v>
      </c>
      <c r="O221" s="6" t="s">
        <v>1811</v>
      </c>
      <c r="P221" s="6" t="s">
        <v>1812</v>
      </c>
      <c r="Q221" s="6" t="s">
        <v>1813</v>
      </c>
      <c r="R221" s="6" t="s">
        <v>1814</v>
      </c>
      <c r="S221" s="6" t="s">
        <v>1815</v>
      </c>
      <c r="T221" s="6" t="s">
        <v>1816</v>
      </c>
      <c r="U221" s="6" t="s">
        <v>1817</v>
      </c>
      <c r="V221" s="6" t="s">
        <v>66</v>
      </c>
      <c r="W221" s="6" t="s">
        <v>19</v>
      </c>
      <c r="X221" s="6" t="s">
        <v>1818</v>
      </c>
      <c r="Y221" s="6" t="s">
        <v>1819</v>
      </c>
      <c r="Z221" s="6" t="s">
        <v>1820</v>
      </c>
      <c r="AA221" s="6" t="s">
        <v>1821</v>
      </c>
      <c r="AB221" s="6" t="s">
        <v>1822</v>
      </c>
      <c r="AC221" s="6" t="s">
        <v>1823</v>
      </c>
      <c r="AD221" s="6" t="s">
        <v>1824</v>
      </c>
      <c r="AE221" s="6" t="s">
        <v>1825</v>
      </c>
      <c r="AF221" s="6" t="s">
        <v>26</v>
      </c>
      <c r="AG221" s="6" t="s">
        <v>27</v>
      </c>
    </row>
    <row r="222" spans="1:34" ht="24" customHeight="1">
      <c r="A222" s="13">
        <f t="shared" si="12"/>
        <v>36</v>
      </c>
      <c r="B222" s="38" t="s">
        <v>51</v>
      </c>
      <c r="C222" s="64" t="s">
        <v>73</v>
      </c>
      <c r="D222" s="6" t="s">
        <v>1684</v>
      </c>
      <c r="E222" s="6" t="s">
        <v>1685</v>
      </c>
      <c r="F222" s="6" t="s">
        <v>243</v>
      </c>
      <c r="G222" s="6" t="s">
        <v>335</v>
      </c>
      <c r="H222" s="6" t="s">
        <v>1686</v>
      </c>
      <c r="I222" s="6" t="s">
        <v>246</v>
      </c>
      <c r="J222" s="6" t="s">
        <v>33</v>
      </c>
      <c r="K222" s="6" t="s">
        <v>1687</v>
      </c>
      <c r="L222" s="6" t="s">
        <v>1688</v>
      </c>
      <c r="M222" s="6" t="s">
        <v>1689</v>
      </c>
      <c r="N222" s="6" t="s">
        <v>1690</v>
      </c>
      <c r="O222" s="7" t="s">
        <v>1691</v>
      </c>
      <c r="P222" s="6" t="s">
        <v>1692</v>
      </c>
      <c r="Q222" s="6">
        <v>9088891926</v>
      </c>
      <c r="R222" s="6" t="s">
        <v>336</v>
      </c>
      <c r="S222" s="6" t="s">
        <v>1693</v>
      </c>
      <c r="T222" s="6" t="s">
        <v>1694</v>
      </c>
      <c r="U222" s="6" t="s">
        <v>1695</v>
      </c>
      <c r="V222" s="6" t="s">
        <v>66</v>
      </c>
      <c r="W222" s="6" t="s">
        <v>19</v>
      </c>
      <c r="X222" s="6" t="s">
        <v>1696</v>
      </c>
      <c r="Y222" s="6" t="s">
        <v>1697</v>
      </c>
      <c r="Z222" s="6">
        <v>9088891926</v>
      </c>
      <c r="AA222" s="6" t="s">
        <v>336</v>
      </c>
      <c r="AB222" s="6" t="s">
        <v>1698</v>
      </c>
      <c r="AC222" s="6" t="s">
        <v>1699</v>
      </c>
      <c r="AD222" s="6" t="s">
        <v>1700</v>
      </c>
      <c r="AE222" s="6" t="s">
        <v>1701</v>
      </c>
      <c r="AF222" s="6" t="s">
        <v>135</v>
      </c>
      <c r="AG222" s="6" t="s">
        <v>27</v>
      </c>
    </row>
    <row r="223" spans="1:34" ht="24" customHeight="1">
      <c r="A223" s="13">
        <f t="shared" si="12"/>
        <v>37</v>
      </c>
      <c r="B223" s="38" t="s">
        <v>51</v>
      </c>
      <c r="C223" s="66" t="s">
        <v>73</v>
      </c>
      <c r="D223" s="34" t="s">
        <v>2262</v>
      </c>
      <c r="E223" s="34" t="s">
        <v>2263</v>
      </c>
      <c r="F223" s="34" t="s">
        <v>407</v>
      </c>
      <c r="G223" s="34" t="s">
        <v>283</v>
      </c>
      <c r="H223" s="34" t="s">
        <v>2264</v>
      </c>
      <c r="I223" s="34" t="s">
        <v>266</v>
      </c>
      <c r="J223" s="34" t="s">
        <v>2265</v>
      </c>
      <c r="K223" s="34" t="s">
        <v>2266</v>
      </c>
      <c r="L223" s="34" t="s">
        <v>2267</v>
      </c>
      <c r="M223" s="34" t="s">
        <v>2268</v>
      </c>
      <c r="N223" s="34" t="s">
        <v>2269</v>
      </c>
      <c r="O223" s="35" t="s">
        <v>2270</v>
      </c>
      <c r="P223" s="34" t="s">
        <v>2271</v>
      </c>
      <c r="Q223" s="34">
        <v>60377261599</v>
      </c>
      <c r="R223" s="34">
        <v>60377268599</v>
      </c>
      <c r="S223" s="34" t="s">
        <v>2272</v>
      </c>
      <c r="T223" s="34" t="s">
        <v>2273</v>
      </c>
      <c r="U223" s="34" t="s">
        <v>2274</v>
      </c>
      <c r="V223" s="34" t="s">
        <v>18</v>
      </c>
      <c r="W223" s="34" t="s">
        <v>19</v>
      </c>
      <c r="X223" s="34" t="s">
        <v>2275</v>
      </c>
      <c r="Y223" s="34" t="s">
        <v>2271</v>
      </c>
      <c r="Z223" s="34" t="s">
        <v>2276</v>
      </c>
      <c r="AA223" s="34" t="s">
        <v>2277</v>
      </c>
      <c r="AB223" s="34" t="s">
        <v>2278</v>
      </c>
      <c r="AC223" s="34" t="s">
        <v>2279</v>
      </c>
      <c r="AD223" s="34" t="s">
        <v>2280</v>
      </c>
      <c r="AE223" s="34" t="s">
        <v>2281</v>
      </c>
      <c r="AF223" s="34" t="s">
        <v>26</v>
      </c>
      <c r="AG223" s="34" t="s">
        <v>27</v>
      </c>
    </row>
    <row r="224" spans="1:34" s="4" customFormat="1" ht="24" customHeight="1">
      <c r="A224" s="13">
        <f t="shared" si="12"/>
        <v>38</v>
      </c>
      <c r="B224" s="38" t="s">
        <v>51</v>
      </c>
      <c r="C224" s="64" t="s">
        <v>73</v>
      </c>
      <c r="D224" s="6" t="s">
        <v>1129</v>
      </c>
      <c r="E224" s="6" t="s">
        <v>1130</v>
      </c>
      <c r="F224" s="6" t="s">
        <v>243</v>
      </c>
      <c r="G224" s="6" t="s">
        <v>244</v>
      </c>
      <c r="H224" s="6" t="s">
        <v>1131</v>
      </c>
      <c r="I224" s="6" t="s">
        <v>266</v>
      </c>
      <c r="J224" s="6" t="s">
        <v>1132</v>
      </c>
      <c r="K224" s="6" t="s">
        <v>1133</v>
      </c>
      <c r="L224" s="6" t="s">
        <v>1134</v>
      </c>
      <c r="M224" s="6" t="s">
        <v>1135</v>
      </c>
      <c r="N224" s="6" t="s">
        <v>1136</v>
      </c>
      <c r="O224" s="6" t="s">
        <v>1137</v>
      </c>
      <c r="P224" s="6" t="s">
        <v>1138</v>
      </c>
      <c r="Q224" s="6">
        <v>639175369909</v>
      </c>
      <c r="R224" s="6" t="s">
        <v>247</v>
      </c>
      <c r="S224" s="6" t="s">
        <v>1139</v>
      </c>
      <c r="T224" s="6" t="s">
        <v>1140</v>
      </c>
      <c r="U224" s="6" t="s">
        <v>1141</v>
      </c>
      <c r="V224" s="6" t="s">
        <v>66</v>
      </c>
      <c r="W224" s="6" t="s">
        <v>19</v>
      </c>
      <c r="X224" s="6" t="s">
        <v>1142</v>
      </c>
      <c r="Y224" s="6" t="s">
        <v>1138</v>
      </c>
      <c r="Z224" s="6">
        <v>639175369909</v>
      </c>
      <c r="AA224" s="6" t="s">
        <v>205</v>
      </c>
      <c r="AB224" s="6" t="s">
        <v>1143</v>
      </c>
      <c r="AC224" s="6" t="s">
        <v>1144</v>
      </c>
      <c r="AD224" s="6" t="s">
        <v>1131</v>
      </c>
      <c r="AE224" s="6" t="s">
        <v>1145</v>
      </c>
      <c r="AF224" s="6" t="s">
        <v>26</v>
      </c>
      <c r="AG224" s="6" t="s">
        <v>27</v>
      </c>
    </row>
    <row r="225" spans="1:33" ht="24" customHeight="1">
      <c r="A225" s="13">
        <f t="shared" si="12"/>
        <v>39</v>
      </c>
      <c r="B225" s="38" t="s">
        <v>51</v>
      </c>
      <c r="C225" s="64" t="s">
        <v>73</v>
      </c>
      <c r="D225" s="6" t="s">
        <v>3063</v>
      </c>
      <c r="E225" s="6" t="s">
        <v>3064</v>
      </c>
      <c r="F225" s="6" t="s">
        <v>243</v>
      </c>
      <c r="G225" s="6" t="s">
        <v>5</v>
      </c>
      <c r="H225" s="6" t="s">
        <v>3065</v>
      </c>
      <c r="I225" s="6" t="s">
        <v>7</v>
      </c>
      <c r="J225" s="6" t="s">
        <v>33</v>
      </c>
      <c r="K225" s="6" t="s">
        <v>247</v>
      </c>
      <c r="L225" s="6" t="s">
        <v>3066</v>
      </c>
      <c r="M225" s="6" t="s">
        <v>3067</v>
      </c>
      <c r="N225" s="6" t="s">
        <v>3068</v>
      </c>
      <c r="O225" s="7" t="s">
        <v>3069</v>
      </c>
      <c r="P225" s="6" t="s">
        <v>3070</v>
      </c>
      <c r="Q225" s="6" t="s">
        <v>3071</v>
      </c>
      <c r="R225" s="6" t="s">
        <v>3071</v>
      </c>
      <c r="S225" s="6" t="s">
        <v>3072</v>
      </c>
      <c r="T225" s="6" t="s">
        <v>3073</v>
      </c>
      <c r="U225" s="6" t="s">
        <v>3074</v>
      </c>
      <c r="V225" s="6" t="s">
        <v>18</v>
      </c>
      <c r="W225" s="6" t="s">
        <v>19</v>
      </c>
      <c r="X225" s="6" t="s">
        <v>3075</v>
      </c>
      <c r="Y225" s="6" t="s">
        <v>3076</v>
      </c>
      <c r="Z225" s="6" t="s">
        <v>3077</v>
      </c>
      <c r="AA225" s="6" t="s">
        <v>3078</v>
      </c>
      <c r="AB225" s="6" t="s">
        <v>3079</v>
      </c>
      <c r="AC225" s="6" t="s">
        <v>3080</v>
      </c>
      <c r="AD225" s="6" t="s">
        <v>3065</v>
      </c>
      <c r="AE225" s="6" t="s">
        <v>3081</v>
      </c>
      <c r="AF225" s="6" t="s">
        <v>26</v>
      </c>
      <c r="AG225" s="6" t="s">
        <v>27</v>
      </c>
    </row>
    <row r="226" spans="1:33" ht="24" customHeight="1">
      <c r="A226" s="13">
        <f t="shared" si="12"/>
        <v>40</v>
      </c>
      <c r="B226" s="38" t="s">
        <v>51</v>
      </c>
      <c r="C226" s="64" t="s">
        <v>73</v>
      </c>
      <c r="D226" s="6" t="s">
        <v>220</v>
      </c>
      <c r="E226" s="6" t="s">
        <v>221</v>
      </c>
      <c r="F226" s="6" t="s">
        <v>222</v>
      </c>
      <c r="G226" s="6" t="s">
        <v>117</v>
      </c>
      <c r="H226" s="6" t="s">
        <v>133</v>
      </c>
      <c r="I226" s="6" t="s">
        <v>7</v>
      </c>
      <c r="J226" s="6" t="s">
        <v>33</v>
      </c>
      <c r="K226" s="6" t="s">
        <v>223</v>
      </c>
      <c r="L226" s="6" t="s">
        <v>224</v>
      </c>
      <c r="M226" s="6" t="s">
        <v>225</v>
      </c>
      <c r="N226" s="6" t="s">
        <v>226</v>
      </c>
      <c r="O226" s="6" t="s">
        <v>227</v>
      </c>
      <c r="P226" s="6" t="s">
        <v>228</v>
      </c>
      <c r="Q226" s="6" t="s">
        <v>229</v>
      </c>
      <c r="R226" s="6" t="s">
        <v>230</v>
      </c>
      <c r="S226" s="6" t="s">
        <v>231</v>
      </c>
      <c r="T226" s="6" t="s">
        <v>232</v>
      </c>
      <c r="U226" s="6" t="s">
        <v>233</v>
      </c>
      <c r="V226" s="6" t="s">
        <v>66</v>
      </c>
      <c r="W226" s="6" t="s">
        <v>19</v>
      </c>
      <c r="X226" s="6" t="s">
        <v>234</v>
      </c>
      <c r="Y226" s="6" t="s">
        <v>235</v>
      </c>
      <c r="Z226" s="6" t="s">
        <v>236</v>
      </c>
      <c r="AA226" s="6" t="s">
        <v>237</v>
      </c>
      <c r="AB226" s="6" t="s">
        <v>238</v>
      </c>
      <c r="AC226" s="6" t="s">
        <v>239</v>
      </c>
      <c r="AD226" s="6" t="s">
        <v>133</v>
      </c>
      <c r="AE226" s="6" t="s">
        <v>240</v>
      </c>
      <c r="AF226" s="6" t="s">
        <v>135</v>
      </c>
      <c r="AG226" s="6" t="s">
        <v>27</v>
      </c>
    </row>
    <row r="227" spans="1:33" ht="24" customHeight="1">
      <c r="A227" s="13">
        <f t="shared" si="12"/>
        <v>41</v>
      </c>
      <c r="B227" s="38" t="s">
        <v>51</v>
      </c>
      <c r="C227" s="66" t="s">
        <v>73</v>
      </c>
      <c r="D227" s="34" t="s">
        <v>2086</v>
      </c>
      <c r="E227" s="34" t="s">
        <v>2087</v>
      </c>
      <c r="F227" s="34" t="s">
        <v>243</v>
      </c>
      <c r="G227" s="34" t="s">
        <v>283</v>
      </c>
      <c r="H227" s="34" t="s">
        <v>2088</v>
      </c>
      <c r="I227" s="34" t="s">
        <v>266</v>
      </c>
      <c r="J227" s="34" t="s">
        <v>448</v>
      </c>
      <c r="K227" s="34" t="s">
        <v>2089</v>
      </c>
      <c r="L227" s="34" t="s">
        <v>2090</v>
      </c>
      <c r="M227" s="34" t="s">
        <v>2091</v>
      </c>
      <c r="N227" s="34" t="s">
        <v>2092</v>
      </c>
      <c r="O227" s="35" t="s">
        <v>2093</v>
      </c>
      <c r="P227" s="34" t="s">
        <v>2094</v>
      </c>
      <c r="Q227" s="34">
        <v>6329276981</v>
      </c>
      <c r="R227" s="34">
        <v>6329276981</v>
      </c>
      <c r="S227" s="34" t="s">
        <v>2095</v>
      </c>
      <c r="T227" s="34" t="s">
        <v>2096</v>
      </c>
      <c r="U227" s="34" t="s">
        <v>2097</v>
      </c>
      <c r="V227" s="34" t="s">
        <v>18</v>
      </c>
      <c r="W227" s="34" t="s">
        <v>19</v>
      </c>
      <c r="X227" s="34" t="s">
        <v>2098</v>
      </c>
      <c r="Y227" s="34" t="s">
        <v>2099</v>
      </c>
      <c r="Z227" s="34">
        <v>6329276981</v>
      </c>
      <c r="AA227" s="34">
        <v>6329276981</v>
      </c>
      <c r="AB227" s="34" t="s">
        <v>2100</v>
      </c>
      <c r="AC227" s="34" t="s">
        <v>2101</v>
      </c>
      <c r="AD227" s="34" t="s">
        <v>2102</v>
      </c>
      <c r="AE227" s="34" t="s">
        <v>421</v>
      </c>
      <c r="AF227" s="34" t="s">
        <v>26</v>
      </c>
      <c r="AG227" s="34" t="s">
        <v>27</v>
      </c>
    </row>
    <row r="228" spans="1:33" ht="24" customHeight="1">
      <c r="A228" s="13">
        <f t="shared" si="12"/>
        <v>42</v>
      </c>
      <c r="B228" s="38" t="s">
        <v>51</v>
      </c>
      <c r="C228" s="64" t="s">
        <v>73</v>
      </c>
      <c r="D228" s="6" t="s">
        <v>3934</v>
      </c>
      <c r="E228" s="6" t="s">
        <v>3935</v>
      </c>
      <c r="F228" s="6" t="s">
        <v>1651</v>
      </c>
      <c r="G228" s="6" t="s">
        <v>5</v>
      </c>
      <c r="H228" s="6" t="s">
        <v>3936</v>
      </c>
      <c r="I228" s="6" t="s">
        <v>715</v>
      </c>
      <c r="J228" s="6" t="s">
        <v>33</v>
      </c>
      <c r="K228" s="6" t="s">
        <v>3937</v>
      </c>
      <c r="L228" s="6" t="s">
        <v>3938</v>
      </c>
      <c r="M228" s="6" t="s">
        <v>3939</v>
      </c>
      <c r="N228" s="6" t="s">
        <v>3940</v>
      </c>
      <c r="O228" s="6" t="s">
        <v>3941</v>
      </c>
      <c r="P228" s="6" t="s">
        <v>3942</v>
      </c>
      <c r="Q228" s="6">
        <f>62-21-7989548</f>
        <v>-7989507</v>
      </c>
      <c r="R228" s="6">
        <f>62-21-7989548</f>
        <v>-7989507</v>
      </c>
      <c r="S228" s="6" t="s">
        <v>3943</v>
      </c>
      <c r="T228" s="6" t="s">
        <v>3944</v>
      </c>
      <c r="U228" s="6" t="s">
        <v>3945</v>
      </c>
      <c r="V228" s="6" t="s">
        <v>18</v>
      </c>
      <c r="W228" s="6" t="s">
        <v>19</v>
      </c>
      <c r="X228" s="6" t="s">
        <v>3946</v>
      </c>
      <c r="Y228" s="6" t="s">
        <v>3947</v>
      </c>
      <c r="Z228" s="6">
        <v>62217989548</v>
      </c>
      <c r="AA228" s="6">
        <v>62217989548</v>
      </c>
      <c r="AB228" s="6" t="s">
        <v>3948</v>
      </c>
      <c r="AC228" s="6" t="s">
        <v>3949</v>
      </c>
      <c r="AD228" s="6" t="s">
        <v>3950</v>
      </c>
      <c r="AE228" s="6" t="s">
        <v>3951</v>
      </c>
      <c r="AF228" s="6" t="s">
        <v>1517</v>
      </c>
      <c r="AG228" s="6" t="s">
        <v>27</v>
      </c>
    </row>
    <row r="229" spans="1:33" ht="24" customHeight="1">
      <c r="A229" s="13">
        <f t="shared" si="12"/>
        <v>43</v>
      </c>
      <c r="B229" s="38" t="s">
        <v>51</v>
      </c>
      <c r="C229" s="64" t="s">
        <v>73</v>
      </c>
      <c r="D229" s="6" t="s">
        <v>3468</v>
      </c>
      <c r="E229" s="6" t="s">
        <v>3469</v>
      </c>
      <c r="F229" s="6" t="s">
        <v>95</v>
      </c>
      <c r="G229" s="6" t="s">
        <v>5</v>
      </c>
      <c r="H229" s="6" t="s">
        <v>3470</v>
      </c>
      <c r="I229" s="6" t="s">
        <v>7</v>
      </c>
      <c r="J229" s="6" t="s">
        <v>33</v>
      </c>
      <c r="K229" s="6" t="s">
        <v>3471</v>
      </c>
      <c r="L229" s="6" t="s">
        <v>3472</v>
      </c>
      <c r="M229" s="6" t="s">
        <v>3473</v>
      </c>
      <c r="N229" s="6" t="s">
        <v>3474</v>
      </c>
      <c r="O229" s="7" t="s">
        <v>3475</v>
      </c>
      <c r="P229" s="6" t="s">
        <v>3476</v>
      </c>
      <c r="Q229" s="6">
        <v>97714418759</v>
      </c>
      <c r="R229" s="6">
        <v>97714418759</v>
      </c>
      <c r="S229" s="6" t="s">
        <v>3477</v>
      </c>
      <c r="T229" s="6" t="s">
        <v>3478</v>
      </c>
      <c r="U229" s="6" t="s">
        <v>3479</v>
      </c>
      <c r="V229" s="6" t="s">
        <v>18</v>
      </c>
      <c r="W229" s="6" t="s">
        <v>19</v>
      </c>
      <c r="X229" s="6" t="s">
        <v>3480</v>
      </c>
      <c r="Y229" s="6" t="s">
        <v>3481</v>
      </c>
      <c r="Z229" s="6">
        <v>9779841159585</v>
      </c>
      <c r="AA229" s="6">
        <v>97714418759</v>
      </c>
      <c r="AB229" s="6" t="s">
        <v>3482</v>
      </c>
      <c r="AC229" s="6" t="s">
        <v>3483</v>
      </c>
      <c r="AD229" s="6" t="s">
        <v>3484</v>
      </c>
      <c r="AE229" s="6" t="s">
        <v>3485</v>
      </c>
      <c r="AF229" s="6" t="s">
        <v>26</v>
      </c>
      <c r="AG229" s="6" t="s">
        <v>27</v>
      </c>
    </row>
    <row r="230" spans="1:33" ht="24" customHeight="1">
      <c r="A230" s="13">
        <f t="shared" si="12"/>
        <v>44</v>
      </c>
      <c r="B230" s="38" t="s">
        <v>51</v>
      </c>
      <c r="C230" s="64" t="s">
        <v>73</v>
      </c>
      <c r="D230" s="6" t="s">
        <v>2715</v>
      </c>
      <c r="E230" s="6" t="s">
        <v>2716</v>
      </c>
      <c r="F230" s="6" t="s">
        <v>1651</v>
      </c>
      <c r="G230" s="6" t="s">
        <v>5</v>
      </c>
      <c r="H230" s="6" t="s">
        <v>2717</v>
      </c>
      <c r="I230" s="6" t="s">
        <v>7</v>
      </c>
      <c r="J230" s="6" t="s">
        <v>33</v>
      </c>
      <c r="K230" s="6" t="s">
        <v>2718</v>
      </c>
      <c r="L230" s="6" t="s">
        <v>2719</v>
      </c>
      <c r="M230" s="6" t="s">
        <v>2720</v>
      </c>
      <c r="N230" s="6" t="s">
        <v>2721</v>
      </c>
      <c r="O230" s="6" t="s">
        <v>421</v>
      </c>
      <c r="P230" s="6" t="s">
        <v>2722</v>
      </c>
      <c r="Q230" s="6">
        <v>6281281825706</v>
      </c>
      <c r="R230" s="6">
        <f>62-21-31923840</f>
        <v>-31923799</v>
      </c>
      <c r="S230" s="6" t="s">
        <v>2723</v>
      </c>
      <c r="T230" s="6" t="s">
        <v>2724</v>
      </c>
      <c r="U230" s="6" t="s">
        <v>2725</v>
      </c>
      <c r="V230" s="6" t="s">
        <v>18</v>
      </c>
      <c r="W230" s="6" t="s">
        <v>19</v>
      </c>
      <c r="X230" s="6" t="s">
        <v>2721</v>
      </c>
      <c r="Y230" s="6" t="s">
        <v>2722</v>
      </c>
      <c r="Z230" s="6">
        <v>6281281825706</v>
      </c>
      <c r="AA230" s="6">
        <f>62-21-31923840</f>
        <v>-31923799</v>
      </c>
      <c r="AB230" s="6" t="s">
        <v>2726</v>
      </c>
      <c r="AC230" s="6" t="s">
        <v>2718</v>
      </c>
      <c r="AD230" s="6" t="s">
        <v>2727</v>
      </c>
      <c r="AE230" s="6" t="s">
        <v>2728</v>
      </c>
      <c r="AF230" s="6" t="s">
        <v>26</v>
      </c>
      <c r="AG230" s="6" t="s">
        <v>27</v>
      </c>
    </row>
    <row r="231" spans="1:33" ht="24" customHeight="1">
      <c r="A231" s="13">
        <f t="shared" si="12"/>
        <v>45</v>
      </c>
      <c r="B231" s="38" t="s">
        <v>51</v>
      </c>
      <c r="C231" s="64" t="s">
        <v>73</v>
      </c>
      <c r="D231" s="6" t="s">
        <v>3639</v>
      </c>
      <c r="E231" s="6" t="s">
        <v>3640</v>
      </c>
      <c r="F231" s="6" t="s">
        <v>95</v>
      </c>
      <c r="G231" s="6" t="s">
        <v>5</v>
      </c>
      <c r="H231" s="6" t="s">
        <v>3641</v>
      </c>
      <c r="I231" s="6" t="s">
        <v>7</v>
      </c>
      <c r="J231" s="6" t="s">
        <v>601</v>
      </c>
      <c r="K231" s="6" t="s">
        <v>3642</v>
      </c>
      <c r="L231" s="6" t="s">
        <v>3643</v>
      </c>
      <c r="M231" s="6" t="s">
        <v>3644</v>
      </c>
      <c r="N231" s="6" t="s">
        <v>3645</v>
      </c>
      <c r="O231" s="7" t="s">
        <v>3646</v>
      </c>
      <c r="P231" s="6" t="s">
        <v>3647</v>
      </c>
      <c r="Q231" s="6" t="s">
        <v>3648</v>
      </c>
      <c r="R231" s="6" t="s">
        <v>240</v>
      </c>
      <c r="S231" s="6" t="s">
        <v>3649</v>
      </c>
      <c r="T231" s="6" t="s">
        <v>3650</v>
      </c>
      <c r="U231" s="6" t="s">
        <v>3651</v>
      </c>
      <c r="V231" s="6" t="s">
        <v>18</v>
      </c>
      <c r="W231" s="6" t="s">
        <v>19</v>
      </c>
      <c r="X231" s="6" t="s">
        <v>3652</v>
      </c>
      <c r="Y231" s="6" t="s">
        <v>3647</v>
      </c>
      <c r="Z231" s="6" t="s">
        <v>3653</v>
      </c>
      <c r="AA231" s="6" t="s">
        <v>240</v>
      </c>
      <c r="AB231" s="6" t="s">
        <v>3654</v>
      </c>
      <c r="AC231" s="6" t="s">
        <v>3655</v>
      </c>
      <c r="AD231" s="6" t="s">
        <v>3656</v>
      </c>
      <c r="AE231" s="6" t="s">
        <v>3657</v>
      </c>
      <c r="AF231" s="6" t="s">
        <v>26</v>
      </c>
      <c r="AG231" s="6" t="s">
        <v>27</v>
      </c>
    </row>
    <row r="232" spans="1:33" ht="24" customHeight="1">
      <c r="A232" s="13">
        <f t="shared" si="12"/>
        <v>46</v>
      </c>
      <c r="B232" s="38" t="s">
        <v>51</v>
      </c>
      <c r="C232" s="64" t="s">
        <v>73</v>
      </c>
      <c r="D232" s="6" t="s">
        <v>6311</v>
      </c>
      <c r="E232" s="6" t="s">
        <v>6310</v>
      </c>
      <c r="F232" s="6" t="s">
        <v>4</v>
      </c>
      <c r="G232" s="6" t="s">
        <v>117</v>
      </c>
      <c r="H232" s="6" t="s">
        <v>6312</v>
      </c>
      <c r="I232" s="6" t="s">
        <v>7</v>
      </c>
      <c r="J232" s="6" t="s">
        <v>8</v>
      </c>
      <c r="K232" s="6" t="s">
        <v>6313</v>
      </c>
      <c r="L232" s="6" t="s">
        <v>6314</v>
      </c>
      <c r="M232" s="6" t="s">
        <v>6315</v>
      </c>
      <c r="N232" s="6" t="s">
        <v>6316</v>
      </c>
      <c r="O232" s="7" t="s">
        <v>6317</v>
      </c>
      <c r="P232" s="6" t="s">
        <v>6318</v>
      </c>
      <c r="Q232" s="6" t="s">
        <v>6319</v>
      </c>
      <c r="R232" s="6">
        <v>880255668211</v>
      </c>
      <c r="S232" s="6" t="s">
        <v>6320</v>
      </c>
      <c r="T232" s="6" t="s">
        <v>6321</v>
      </c>
      <c r="U232" s="6" t="s">
        <v>6322</v>
      </c>
      <c r="V232" s="6" t="s">
        <v>18</v>
      </c>
      <c r="W232" s="6" t="s">
        <v>19</v>
      </c>
      <c r="X232" s="6" t="s">
        <v>6323</v>
      </c>
      <c r="Y232" s="6" t="s">
        <v>6318</v>
      </c>
      <c r="Z232" s="6">
        <v>8801817042406</v>
      </c>
      <c r="AA232" s="6">
        <v>880255668211</v>
      </c>
      <c r="AB232" s="6" t="s">
        <v>6324</v>
      </c>
      <c r="AC232" s="6" t="s">
        <v>6325</v>
      </c>
      <c r="AD232" s="6" t="s">
        <v>6326</v>
      </c>
      <c r="AE232" s="6" t="s">
        <v>6327</v>
      </c>
      <c r="AF232" s="6" t="s">
        <v>26</v>
      </c>
      <c r="AG232" s="6" t="s">
        <v>27</v>
      </c>
    </row>
    <row r="233" spans="1:33" ht="24" customHeight="1">
      <c r="A233" s="13">
        <f t="shared" si="12"/>
        <v>47</v>
      </c>
      <c r="B233" s="38" t="s">
        <v>51</v>
      </c>
      <c r="C233" s="64" t="s">
        <v>73</v>
      </c>
      <c r="D233" s="6" t="s">
        <v>5630</v>
      </c>
      <c r="E233" s="6" t="s">
        <v>5631</v>
      </c>
      <c r="F233" s="6" t="s">
        <v>243</v>
      </c>
      <c r="G233" s="6" t="s">
        <v>5</v>
      </c>
      <c r="H233" s="6" t="s">
        <v>5632</v>
      </c>
      <c r="I233" s="6" t="s">
        <v>7</v>
      </c>
      <c r="J233" s="6" t="s">
        <v>448</v>
      </c>
      <c r="K233" s="6" t="s">
        <v>5633</v>
      </c>
      <c r="L233" s="6" t="s">
        <v>5634</v>
      </c>
      <c r="M233" s="6" t="s">
        <v>5635</v>
      </c>
      <c r="N233" s="6" t="s">
        <v>5636</v>
      </c>
      <c r="O233" s="7" t="s">
        <v>5637</v>
      </c>
      <c r="P233" s="6" t="s">
        <v>5638</v>
      </c>
      <c r="Q233" s="6" t="s">
        <v>5639</v>
      </c>
      <c r="R233" s="6" t="s">
        <v>5640</v>
      </c>
      <c r="S233" s="6" t="s">
        <v>5641</v>
      </c>
      <c r="T233" s="6" t="s">
        <v>5642</v>
      </c>
      <c r="U233" s="6" t="s">
        <v>5643</v>
      </c>
      <c r="V233" s="6" t="s">
        <v>18</v>
      </c>
      <c r="W233" s="6" t="s">
        <v>801</v>
      </c>
      <c r="X233" s="6" t="s">
        <v>5644</v>
      </c>
      <c r="Y233" s="6" t="s">
        <v>5638</v>
      </c>
      <c r="Z233" s="6" t="s">
        <v>5645</v>
      </c>
      <c r="AA233" s="6">
        <v>6323724995</v>
      </c>
      <c r="AB233" s="6" t="s">
        <v>5646</v>
      </c>
      <c r="AC233" s="6" t="s">
        <v>5647</v>
      </c>
      <c r="AD233" s="6" t="s">
        <v>5648</v>
      </c>
      <c r="AE233" s="6" t="s">
        <v>5649</v>
      </c>
      <c r="AF233" s="6" t="s">
        <v>26</v>
      </c>
      <c r="AG233" s="6" t="s">
        <v>27</v>
      </c>
    </row>
    <row r="234" spans="1:33" ht="24" customHeight="1">
      <c r="A234" s="13">
        <f t="shared" si="12"/>
        <v>48</v>
      </c>
      <c r="B234" s="38" t="s">
        <v>51</v>
      </c>
      <c r="C234" s="64" t="s">
        <v>73</v>
      </c>
      <c r="D234" s="6" t="s">
        <v>1462</v>
      </c>
      <c r="E234" s="6" t="s">
        <v>1463</v>
      </c>
      <c r="F234" s="6" t="s">
        <v>222</v>
      </c>
      <c r="G234" s="6" t="s">
        <v>5</v>
      </c>
      <c r="H234" s="6" t="s">
        <v>1464</v>
      </c>
      <c r="I234" s="6" t="s">
        <v>7</v>
      </c>
      <c r="J234" s="6" t="s">
        <v>448</v>
      </c>
      <c r="K234" s="6" t="s">
        <v>1465</v>
      </c>
      <c r="L234" s="6" t="s">
        <v>1466</v>
      </c>
      <c r="M234" s="6" t="s">
        <v>1467</v>
      </c>
      <c r="N234" s="6" t="s">
        <v>1468</v>
      </c>
      <c r="O234" s="7" t="s">
        <v>1469</v>
      </c>
      <c r="P234" s="6" t="s">
        <v>1470</v>
      </c>
      <c r="Q234" s="6" t="s">
        <v>1471</v>
      </c>
      <c r="R234" s="6" t="s">
        <v>1472</v>
      </c>
      <c r="S234" s="6" t="s">
        <v>1473</v>
      </c>
      <c r="T234" s="6" t="s">
        <v>1474</v>
      </c>
      <c r="U234" s="6" t="s">
        <v>1475</v>
      </c>
      <c r="V234" s="6" t="s">
        <v>66</v>
      </c>
      <c r="W234" s="6" t="s">
        <v>801</v>
      </c>
      <c r="X234" s="6" t="s">
        <v>1476</v>
      </c>
      <c r="Y234" s="6" t="s">
        <v>1470</v>
      </c>
      <c r="Z234" s="6" t="s">
        <v>1471</v>
      </c>
      <c r="AA234" s="6" t="s">
        <v>1477</v>
      </c>
      <c r="AB234" s="6" t="s">
        <v>1478</v>
      </c>
      <c r="AC234" s="6" t="s">
        <v>1479</v>
      </c>
      <c r="AD234" s="6" t="s">
        <v>1480</v>
      </c>
      <c r="AE234" s="6" t="s">
        <v>1481</v>
      </c>
      <c r="AF234" s="6" t="s">
        <v>135</v>
      </c>
      <c r="AG234" s="6" t="s">
        <v>27</v>
      </c>
    </row>
    <row r="235" spans="1:33" ht="24" customHeight="1">
      <c r="A235" s="13">
        <f t="shared" si="12"/>
        <v>49</v>
      </c>
      <c r="B235" s="38" t="s">
        <v>51</v>
      </c>
      <c r="C235" s="64" t="s">
        <v>73</v>
      </c>
      <c r="D235" s="6" t="s">
        <v>2658</v>
      </c>
      <c r="E235" s="6" t="s">
        <v>2659</v>
      </c>
      <c r="F235" s="6" t="s">
        <v>243</v>
      </c>
      <c r="G235" s="6" t="s">
        <v>5</v>
      </c>
      <c r="H235" s="6" t="s">
        <v>2660</v>
      </c>
      <c r="I235" s="6" t="s">
        <v>7</v>
      </c>
      <c r="J235" s="6" t="s">
        <v>33</v>
      </c>
      <c r="K235" s="6" t="s">
        <v>2661</v>
      </c>
      <c r="L235" s="6" t="s">
        <v>2662</v>
      </c>
      <c r="M235" s="6" t="s">
        <v>2663</v>
      </c>
      <c r="N235" s="6" t="s">
        <v>2664</v>
      </c>
      <c r="O235" s="7" t="s">
        <v>2665</v>
      </c>
      <c r="P235" s="6" t="s">
        <v>2666</v>
      </c>
      <c r="Q235" s="6">
        <v>6324366054</v>
      </c>
      <c r="R235" s="6">
        <v>6324366054</v>
      </c>
      <c r="S235" s="6" t="s">
        <v>2667</v>
      </c>
      <c r="T235" s="6" t="s">
        <v>2668</v>
      </c>
      <c r="U235" s="6" t="s">
        <v>2669</v>
      </c>
      <c r="V235" s="6" t="s">
        <v>66</v>
      </c>
      <c r="W235" s="6" t="s">
        <v>801</v>
      </c>
      <c r="X235" s="6" t="s">
        <v>2670</v>
      </c>
      <c r="Y235" s="6" t="s">
        <v>2671</v>
      </c>
      <c r="Z235" s="6">
        <v>6324366054</v>
      </c>
      <c r="AA235" s="6">
        <v>6324366054</v>
      </c>
      <c r="AB235" s="6" t="s">
        <v>2672</v>
      </c>
      <c r="AC235" s="6" t="s">
        <v>2673</v>
      </c>
      <c r="AD235" s="6" t="s">
        <v>2674</v>
      </c>
      <c r="AE235" s="6" t="s">
        <v>2675</v>
      </c>
      <c r="AF235" s="6" t="s">
        <v>26</v>
      </c>
      <c r="AG235" s="6" t="s">
        <v>27</v>
      </c>
    </row>
    <row r="236" spans="1:33" ht="24" customHeight="1">
      <c r="A236" s="13">
        <f t="shared" si="12"/>
        <v>50</v>
      </c>
      <c r="B236" s="38" t="s">
        <v>51</v>
      </c>
      <c r="C236" s="64" t="s">
        <v>73</v>
      </c>
      <c r="D236" s="6" t="s">
        <v>3797</v>
      </c>
      <c r="E236" s="6" t="s">
        <v>3798</v>
      </c>
      <c r="F236" s="6" t="s">
        <v>31</v>
      </c>
      <c r="G236" s="6" t="s">
        <v>5</v>
      </c>
      <c r="H236" s="6" t="s">
        <v>3799</v>
      </c>
      <c r="I236" s="6" t="s">
        <v>7</v>
      </c>
      <c r="J236" s="6" t="s">
        <v>33</v>
      </c>
      <c r="K236" s="6" t="s">
        <v>3800</v>
      </c>
      <c r="L236" s="6" t="s">
        <v>3801</v>
      </c>
      <c r="M236" s="6" t="s">
        <v>3802</v>
      </c>
      <c r="N236" s="6" t="s">
        <v>3803</v>
      </c>
      <c r="O236" s="7" t="s">
        <v>3804</v>
      </c>
      <c r="P236" s="6" t="s">
        <v>3805</v>
      </c>
      <c r="Q236" s="6" t="s">
        <v>3806</v>
      </c>
      <c r="R236" s="6" t="s">
        <v>3806</v>
      </c>
      <c r="S236" s="6" t="s">
        <v>3807</v>
      </c>
      <c r="T236" s="6" t="s">
        <v>3808</v>
      </c>
      <c r="U236" s="6" t="s">
        <v>3809</v>
      </c>
      <c r="V236" s="6" t="s">
        <v>18</v>
      </c>
      <c r="W236" s="6" t="s">
        <v>19</v>
      </c>
      <c r="X236" s="6" t="s">
        <v>3810</v>
      </c>
      <c r="Y236" s="6" t="s">
        <v>3805</v>
      </c>
      <c r="Z236" s="6">
        <v>9447783362</v>
      </c>
      <c r="AA236" s="6" t="s">
        <v>3806</v>
      </c>
      <c r="AB236" s="6" t="s">
        <v>3811</v>
      </c>
      <c r="AC236" s="6" t="s">
        <v>3812</v>
      </c>
      <c r="AD236" s="6" t="s">
        <v>3813</v>
      </c>
      <c r="AE236" s="6" t="s">
        <v>3814</v>
      </c>
      <c r="AF236" s="6" t="s">
        <v>26</v>
      </c>
      <c r="AG236" s="6" t="s">
        <v>27</v>
      </c>
    </row>
    <row r="237" spans="1:33" ht="24" customHeight="1">
      <c r="A237" s="13">
        <f t="shared" si="12"/>
        <v>51</v>
      </c>
      <c r="B237" s="38" t="s">
        <v>51</v>
      </c>
      <c r="C237" s="64" t="s">
        <v>73</v>
      </c>
      <c r="D237" s="6" t="s">
        <v>6294</v>
      </c>
      <c r="E237" s="6" t="s">
        <v>6295</v>
      </c>
      <c r="F237" s="6" t="s">
        <v>4</v>
      </c>
      <c r="G237" s="6" t="s">
        <v>5</v>
      </c>
      <c r="H237" s="6" t="s">
        <v>6296</v>
      </c>
      <c r="I237" s="6" t="s">
        <v>266</v>
      </c>
      <c r="J237" s="6" t="s">
        <v>5702</v>
      </c>
      <c r="K237" s="6" t="s">
        <v>585</v>
      </c>
      <c r="L237" s="6" t="s">
        <v>6297</v>
      </c>
      <c r="M237" s="6" t="s">
        <v>6298</v>
      </c>
      <c r="N237" s="6" t="s">
        <v>6299</v>
      </c>
      <c r="O237" s="7" t="s">
        <v>6300</v>
      </c>
      <c r="P237" s="6" t="s">
        <v>6301</v>
      </c>
      <c r="Q237" s="6">
        <f>880821-723200</f>
        <v>157621</v>
      </c>
      <c r="R237" s="6" t="s">
        <v>123</v>
      </c>
      <c r="S237" s="6" t="s">
        <v>6302</v>
      </c>
      <c r="T237" s="6" t="s">
        <v>6303</v>
      </c>
      <c r="U237" s="6" t="s">
        <v>6304</v>
      </c>
      <c r="V237" s="6" t="s">
        <v>18</v>
      </c>
      <c r="W237" s="6" t="s">
        <v>193</v>
      </c>
      <c r="X237" s="6" t="s">
        <v>6305</v>
      </c>
      <c r="Y237" s="6" t="s">
        <v>6306</v>
      </c>
      <c r="Z237" s="6">
        <v>8801716204642</v>
      </c>
      <c r="AA237" s="6" t="s">
        <v>123</v>
      </c>
      <c r="AB237" s="6" t="s">
        <v>6307</v>
      </c>
      <c r="AC237" s="6" t="s">
        <v>2502</v>
      </c>
      <c r="AD237" s="6" t="s">
        <v>6308</v>
      </c>
      <c r="AE237" s="6" t="s">
        <v>6309</v>
      </c>
      <c r="AF237" s="6" t="s">
        <v>135</v>
      </c>
      <c r="AG237" s="6" t="s">
        <v>27</v>
      </c>
    </row>
    <row r="238" spans="1:33" ht="24" customHeight="1">
      <c r="A238" s="13">
        <f t="shared" si="12"/>
        <v>52</v>
      </c>
      <c r="B238" s="38" t="s">
        <v>51</v>
      </c>
      <c r="C238" s="64" t="s">
        <v>73</v>
      </c>
      <c r="D238" s="6" t="s">
        <v>1649</v>
      </c>
      <c r="E238" s="6" t="s">
        <v>1650</v>
      </c>
      <c r="F238" s="6" t="s">
        <v>1651</v>
      </c>
      <c r="G238" s="6" t="s">
        <v>283</v>
      </c>
      <c r="H238" s="6" t="s">
        <v>1652</v>
      </c>
      <c r="I238" s="6" t="s">
        <v>7</v>
      </c>
      <c r="J238" s="6" t="s">
        <v>448</v>
      </c>
      <c r="K238" s="6" t="s">
        <v>1653</v>
      </c>
      <c r="L238" s="6" t="s">
        <v>1654</v>
      </c>
      <c r="M238" s="6" t="s">
        <v>1655</v>
      </c>
      <c r="N238" s="6" t="s">
        <v>1656</v>
      </c>
      <c r="O238" s="7" t="s">
        <v>1657</v>
      </c>
      <c r="P238" s="6" t="s">
        <v>1658</v>
      </c>
      <c r="Q238" s="6">
        <v>62222012881</v>
      </c>
      <c r="R238" s="6">
        <v>62222011026</v>
      </c>
      <c r="S238" s="6" t="s">
        <v>1659</v>
      </c>
      <c r="T238" s="6" t="s">
        <v>1660</v>
      </c>
      <c r="U238" s="6" t="s">
        <v>1661</v>
      </c>
      <c r="V238" s="6" t="s">
        <v>66</v>
      </c>
      <c r="W238" s="6" t="s">
        <v>19</v>
      </c>
      <c r="X238" s="6" t="s">
        <v>1656</v>
      </c>
      <c r="Y238" s="6" t="s">
        <v>1662</v>
      </c>
      <c r="Z238" s="6">
        <v>6287810010029</v>
      </c>
      <c r="AA238" s="6">
        <v>62222011026</v>
      </c>
      <c r="AB238" s="6" t="s">
        <v>1663</v>
      </c>
      <c r="AC238" s="6" t="s">
        <v>1664</v>
      </c>
      <c r="AD238" s="6" t="s">
        <v>1665</v>
      </c>
      <c r="AE238" s="6" t="s">
        <v>1666</v>
      </c>
      <c r="AF238" s="6" t="s">
        <v>26</v>
      </c>
      <c r="AG238" s="6" t="s">
        <v>27</v>
      </c>
    </row>
    <row r="239" spans="1:33" ht="24" customHeight="1">
      <c r="A239" s="13">
        <f t="shared" si="12"/>
        <v>53</v>
      </c>
      <c r="B239" s="38" t="s">
        <v>51</v>
      </c>
      <c r="C239" s="64" t="s">
        <v>73</v>
      </c>
      <c r="D239" s="6" t="s">
        <v>1075</v>
      </c>
      <c r="E239" s="6" t="s">
        <v>1076</v>
      </c>
      <c r="F239" s="6" t="s">
        <v>222</v>
      </c>
      <c r="G239" s="6" t="s">
        <v>5</v>
      </c>
      <c r="H239" s="6" t="s">
        <v>1077</v>
      </c>
      <c r="I239" s="6" t="s">
        <v>7</v>
      </c>
      <c r="J239" s="6" t="s">
        <v>601</v>
      </c>
      <c r="K239" s="6" t="s">
        <v>1078</v>
      </c>
      <c r="L239" s="6" t="s">
        <v>1079</v>
      </c>
      <c r="M239" s="6" t="s">
        <v>1080</v>
      </c>
      <c r="N239" s="6" t="s">
        <v>1081</v>
      </c>
      <c r="O239" s="7" t="s">
        <v>1082</v>
      </c>
      <c r="P239" s="6" t="s">
        <v>1083</v>
      </c>
      <c r="Q239" s="6" t="s">
        <v>1084</v>
      </c>
      <c r="R239" s="6" t="s">
        <v>1085</v>
      </c>
      <c r="S239" s="6" t="s">
        <v>1086</v>
      </c>
      <c r="T239" s="6" t="s">
        <v>1087</v>
      </c>
      <c r="U239" s="6" t="s">
        <v>1088</v>
      </c>
      <c r="V239" s="6" t="s">
        <v>18</v>
      </c>
      <c r="W239" s="6" t="s">
        <v>19</v>
      </c>
      <c r="X239" s="6" t="s">
        <v>1089</v>
      </c>
      <c r="Y239" s="6" t="s">
        <v>1090</v>
      </c>
      <c r="Z239" s="6">
        <v>85512793489</v>
      </c>
      <c r="AA239" s="6">
        <v>85523994063</v>
      </c>
      <c r="AB239" s="6" t="s">
        <v>1091</v>
      </c>
      <c r="AC239" s="6" t="s">
        <v>1092</v>
      </c>
      <c r="AD239" s="6" t="s">
        <v>1093</v>
      </c>
      <c r="AE239" s="6" t="s">
        <v>1094</v>
      </c>
      <c r="AF239" s="6" t="s">
        <v>26</v>
      </c>
      <c r="AG239" s="6" t="s">
        <v>27</v>
      </c>
    </row>
    <row r="240" spans="1:33" ht="24" customHeight="1">
      <c r="A240" s="13">
        <f t="shared" si="12"/>
        <v>54</v>
      </c>
      <c r="B240" s="38" t="s">
        <v>51</v>
      </c>
      <c r="C240" s="71" t="s">
        <v>73</v>
      </c>
      <c r="D240" s="40" t="s">
        <v>746</v>
      </c>
      <c r="E240" s="40" t="s">
        <v>747</v>
      </c>
      <c r="F240" s="40" t="s">
        <v>52</v>
      </c>
      <c r="G240" s="6" t="s">
        <v>283</v>
      </c>
      <c r="H240" s="6" t="s">
        <v>748</v>
      </c>
      <c r="I240" s="6" t="s">
        <v>266</v>
      </c>
      <c r="J240" s="6" t="s">
        <v>33</v>
      </c>
      <c r="K240" s="6" t="s">
        <v>749</v>
      </c>
      <c r="L240" s="6" t="s">
        <v>750</v>
      </c>
      <c r="M240" s="6" t="s">
        <v>751</v>
      </c>
      <c r="N240" s="6" t="s">
        <v>752</v>
      </c>
      <c r="O240" s="7" t="s">
        <v>753</v>
      </c>
      <c r="P240" s="6" t="s">
        <v>754</v>
      </c>
      <c r="Q240" s="6" t="s">
        <v>755</v>
      </c>
      <c r="R240" s="6" t="s">
        <v>756</v>
      </c>
      <c r="S240" s="6" t="s">
        <v>757</v>
      </c>
      <c r="T240" s="6" t="s">
        <v>758</v>
      </c>
      <c r="U240" s="6" t="s">
        <v>759</v>
      </c>
      <c r="V240" s="6" t="s">
        <v>18</v>
      </c>
      <c r="W240" s="6" t="s">
        <v>19</v>
      </c>
      <c r="X240" s="6" t="s">
        <v>760</v>
      </c>
      <c r="Y240" s="6" t="s">
        <v>761</v>
      </c>
      <c r="Z240" s="6">
        <v>66949799915</v>
      </c>
      <c r="AA240" s="6">
        <v>6653248413</v>
      </c>
      <c r="AB240" s="6" t="s">
        <v>762</v>
      </c>
      <c r="AC240" s="6" t="s">
        <v>749</v>
      </c>
      <c r="AD240" s="6" t="s">
        <v>763</v>
      </c>
      <c r="AE240" s="6" t="s">
        <v>764</v>
      </c>
      <c r="AF240" s="6" t="s">
        <v>26</v>
      </c>
      <c r="AG240" s="6" t="s">
        <v>27</v>
      </c>
    </row>
    <row r="241" spans="1:34" s="4" customFormat="1" ht="24" customHeight="1">
      <c r="A241" s="13">
        <f t="shared" si="12"/>
        <v>55</v>
      </c>
      <c r="B241" s="38" t="s">
        <v>51</v>
      </c>
      <c r="C241" s="64" t="s">
        <v>73</v>
      </c>
      <c r="D241" s="38" t="s">
        <v>6587</v>
      </c>
      <c r="E241" s="38" t="s">
        <v>6588</v>
      </c>
      <c r="F241" s="123" t="s">
        <v>1651</v>
      </c>
      <c r="G241" s="38" t="s">
        <v>5</v>
      </c>
      <c r="H241" s="38" t="s">
        <v>6589</v>
      </c>
      <c r="I241" s="38" t="s">
        <v>7</v>
      </c>
      <c r="J241" s="38" t="s">
        <v>33</v>
      </c>
      <c r="K241" s="38" t="s">
        <v>6590</v>
      </c>
      <c r="L241" s="38" t="s">
        <v>6591</v>
      </c>
      <c r="M241" s="38" t="s">
        <v>6592</v>
      </c>
      <c r="N241" s="38" t="s">
        <v>6593</v>
      </c>
      <c r="O241" s="106" t="s">
        <v>6594</v>
      </c>
      <c r="P241" s="38" t="s">
        <v>6595</v>
      </c>
      <c r="Q241" s="38" t="s">
        <v>6596</v>
      </c>
      <c r="R241" s="38" t="s">
        <v>6597</v>
      </c>
      <c r="S241" s="38" t="s">
        <v>6598</v>
      </c>
      <c r="T241" s="38" t="s">
        <v>6599</v>
      </c>
      <c r="U241" s="38" t="s">
        <v>6600</v>
      </c>
      <c r="V241" s="38" t="s">
        <v>18</v>
      </c>
      <c r="W241" s="38" t="s">
        <v>19</v>
      </c>
      <c r="X241" s="38" t="s">
        <v>6601</v>
      </c>
      <c r="Y241" s="38" t="s">
        <v>6595</v>
      </c>
      <c r="Z241" s="38" t="s">
        <v>6602</v>
      </c>
      <c r="AA241" s="38" t="s">
        <v>6603</v>
      </c>
      <c r="AB241" s="38" t="s">
        <v>6604</v>
      </c>
      <c r="AC241" s="38" t="s">
        <v>6590</v>
      </c>
      <c r="AD241" s="38" t="s">
        <v>6605</v>
      </c>
      <c r="AE241" s="38" t="s">
        <v>6606</v>
      </c>
      <c r="AF241" s="38" t="s">
        <v>135</v>
      </c>
      <c r="AG241" s="38" t="s">
        <v>27</v>
      </c>
    </row>
    <row r="242" spans="1:34" ht="24" customHeight="1" thickBot="1">
      <c r="A242" s="13">
        <f t="shared" si="12"/>
        <v>56</v>
      </c>
      <c r="B242" s="6" t="s">
        <v>51</v>
      </c>
      <c r="C242" s="64" t="s">
        <v>73</v>
      </c>
      <c r="D242" s="6" t="s">
        <v>6635</v>
      </c>
      <c r="E242" s="6" t="s">
        <v>6636</v>
      </c>
      <c r="F242" s="6" t="s">
        <v>243</v>
      </c>
      <c r="G242" s="6" t="s">
        <v>117</v>
      </c>
      <c r="H242" s="6" t="s">
        <v>6637</v>
      </c>
      <c r="I242" s="6" t="s">
        <v>7</v>
      </c>
      <c r="J242" s="6" t="s">
        <v>33</v>
      </c>
      <c r="K242" s="6" t="s">
        <v>6638</v>
      </c>
      <c r="L242" s="6" t="s">
        <v>6639</v>
      </c>
      <c r="M242" s="6" t="s">
        <v>6640</v>
      </c>
      <c r="N242" s="6" t="s">
        <v>6641</v>
      </c>
      <c r="O242" s="7" t="s">
        <v>6642</v>
      </c>
      <c r="P242" s="6" t="s">
        <v>6643</v>
      </c>
      <c r="Q242" s="6" t="s">
        <v>6644</v>
      </c>
      <c r="R242" s="6" t="s">
        <v>6645</v>
      </c>
      <c r="S242" s="6" t="s">
        <v>6646</v>
      </c>
      <c r="T242" s="6" t="s">
        <v>262</v>
      </c>
      <c r="U242" s="6" t="s">
        <v>6647</v>
      </c>
      <c r="V242" s="6" t="s">
        <v>66</v>
      </c>
      <c r="W242" s="6" t="s">
        <v>19</v>
      </c>
      <c r="X242" s="6" t="s">
        <v>6648</v>
      </c>
      <c r="Y242" s="6" t="s">
        <v>6649</v>
      </c>
      <c r="Z242" s="6" t="s">
        <v>6644</v>
      </c>
      <c r="AA242" s="6" t="s">
        <v>6644</v>
      </c>
      <c r="AB242" s="6" t="s">
        <v>6650</v>
      </c>
      <c r="AC242" s="6" t="s">
        <v>6651</v>
      </c>
      <c r="AD242" s="38" t="s">
        <v>6626</v>
      </c>
      <c r="AE242" s="38" t="s">
        <v>6634</v>
      </c>
      <c r="AF242" s="38" t="s">
        <v>26</v>
      </c>
      <c r="AG242" s="38" t="s">
        <v>27</v>
      </c>
    </row>
    <row r="243" spans="1:34" ht="24" customHeight="1" thickBot="1">
      <c r="A243" s="13">
        <f t="shared" si="12"/>
        <v>57</v>
      </c>
      <c r="B243" s="38" t="s">
        <v>51</v>
      </c>
      <c r="C243" s="64" t="s">
        <v>73</v>
      </c>
      <c r="D243" s="38" t="s">
        <v>6741</v>
      </c>
      <c r="E243" s="38" t="s">
        <v>6742</v>
      </c>
      <c r="F243" s="38" t="s">
        <v>4031</v>
      </c>
      <c r="G243" s="38" t="s">
        <v>5</v>
      </c>
      <c r="H243" s="38" t="s">
        <v>6743</v>
      </c>
      <c r="I243" s="38" t="s">
        <v>7</v>
      </c>
      <c r="J243" s="38" t="s">
        <v>448</v>
      </c>
      <c r="K243" s="38" t="s">
        <v>6744</v>
      </c>
      <c r="L243" s="38" t="s">
        <v>6745</v>
      </c>
      <c r="M243" s="38" t="s">
        <v>6746</v>
      </c>
      <c r="N243" s="38" t="s">
        <v>6747</v>
      </c>
      <c r="O243" s="106" t="s">
        <v>6748</v>
      </c>
      <c r="P243" s="38" t="s">
        <v>6749</v>
      </c>
      <c r="Q243" s="38" t="s">
        <v>6750</v>
      </c>
      <c r="R243" s="38" t="s">
        <v>6751</v>
      </c>
      <c r="S243" s="38" t="s">
        <v>6752</v>
      </c>
      <c r="T243" s="38" t="s">
        <v>262</v>
      </c>
      <c r="U243" s="38" t="s">
        <v>6753</v>
      </c>
      <c r="V243" s="38" t="s">
        <v>66</v>
      </c>
      <c r="W243" s="38" t="s">
        <v>19</v>
      </c>
      <c r="X243" s="38" t="s">
        <v>6754</v>
      </c>
      <c r="Y243" s="38" t="s">
        <v>6755</v>
      </c>
      <c r="Z243" s="38">
        <v>8615087077510</v>
      </c>
      <c r="AA243" s="38">
        <v>8687164154718</v>
      </c>
      <c r="AB243" s="38" t="s">
        <v>6756</v>
      </c>
      <c r="AC243" s="38" t="s">
        <v>6757</v>
      </c>
      <c r="AD243" s="38" t="s">
        <v>6758</v>
      </c>
      <c r="AE243" s="38" t="s">
        <v>6759</v>
      </c>
      <c r="AF243" s="38" t="s">
        <v>26</v>
      </c>
      <c r="AG243" s="38" t="s">
        <v>27</v>
      </c>
      <c r="AH243" s="92"/>
    </row>
    <row r="244" spans="1:34" ht="24" customHeight="1">
      <c r="A244" s="13">
        <f t="shared" si="12"/>
        <v>58</v>
      </c>
      <c r="B244" s="38" t="s">
        <v>51</v>
      </c>
      <c r="C244" s="64" t="s">
        <v>1146</v>
      </c>
      <c r="D244" s="6" t="s">
        <v>1440</v>
      </c>
      <c r="E244" s="6" t="s">
        <v>1441</v>
      </c>
      <c r="F244" s="42" t="s">
        <v>243</v>
      </c>
      <c r="G244" s="6" t="s">
        <v>5</v>
      </c>
      <c r="H244" s="6" t="s">
        <v>1443</v>
      </c>
      <c r="I244" s="6" t="s">
        <v>7</v>
      </c>
      <c r="J244" s="6" t="s">
        <v>33</v>
      </c>
      <c r="K244" s="6" t="s">
        <v>1444</v>
      </c>
      <c r="L244" s="6" t="s">
        <v>1445</v>
      </c>
      <c r="M244" s="6" t="s">
        <v>1446</v>
      </c>
      <c r="N244" s="6" t="s">
        <v>1447</v>
      </c>
      <c r="O244" s="7" t="s">
        <v>1448</v>
      </c>
      <c r="P244" s="6" t="s">
        <v>1449</v>
      </c>
      <c r="Q244" s="6" t="s">
        <v>1450</v>
      </c>
      <c r="R244" s="6" t="s">
        <v>1451</v>
      </c>
      <c r="S244" s="6" t="s">
        <v>1452</v>
      </c>
      <c r="T244" s="6" t="s">
        <v>1453</v>
      </c>
      <c r="U244" s="6" t="s">
        <v>1454</v>
      </c>
      <c r="V244" s="6" t="s">
        <v>66</v>
      </c>
      <c r="W244" s="6" t="s">
        <v>193</v>
      </c>
      <c r="X244" s="6" t="s">
        <v>1455</v>
      </c>
      <c r="Y244" s="6" t="s">
        <v>1456</v>
      </c>
      <c r="Z244" s="6" t="s">
        <v>1457</v>
      </c>
      <c r="AA244" s="6" t="s">
        <v>205</v>
      </c>
      <c r="AB244" s="6" t="s">
        <v>1458</v>
      </c>
      <c r="AC244" s="6" t="s">
        <v>1459</v>
      </c>
      <c r="AD244" s="6" t="s">
        <v>1460</v>
      </c>
      <c r="AE244" s="6" t="s">
        <v>1461</v>
      </c>
      <c r="AF244" s="6" t="s">
        <v>26</v>
      </c>
      <c r="AG244" s="6" t="s">
        <v>27</v>
      </c>
    </row>
    <row r="245" spans="1:34" ht="24" customHeight="1">
      <c r="A245" s="13">
        <f t="shared" si="12"/>
        <v>59</v>
      </c>
      <c r="B245" s="38" t="s">
        <v>51</v>
      </c>
      <c r="C245" s="64" t="s">
        <v>1146</v>
      </c>
      <c r="D245" s="6" t="s">
        <v>1147</v>
      </c>
      <c r="E245" s="6" t="s">
        <v>1148</v>
      </c>
      <c r="F245" s="6" t="s">
        <v>52</v>
      </c>
      <c r="G245" s="6" t="s">
        <v>283</v>
      </c>
      <c r="H245" s="6" t="s">
        <v>1149</v>
      </c>
      <c r="I245" s="6" t="s">
        <v>246</v>
      </c>
      <c r="J245" s="6" t="s">
        <v>448</v>
      </c>
      <c r="K245" s="6" t="s">
        <v>1150</v>
      </c>
      <c r="L245" s="6" t="s">
        <v>1151</v>
      </c>
      <c r="M245" s="6" t="s">
        <v>1152</v>
      </c>
      <c r="N245" s="6" t="s">
        <v>1153</v>
      </c>
      <c r="O245" s="7" t="s">
        <v>1154</v>
      </c>
      <c r="P245" s="6" t="s">
        <v>1155</v>
      </c>
      <c r="Q245" s="6" t="s">
        <v>1156</v>
      </c>
      <c r="R245" s="6" t="s">
        <v>1157</v>
      </c>
      <c r="S245" s="6" t="s">
        <v>1158</v>
      </c>
      <c r="T245" s="6" t="s">
        <v>1159</v>
      </c>
      <c r="U245" s="6" t="s">
        <v>1160</v>
      </c>
      <c r="V245" s="6" t="s">
        <v>18</v>
      </c>
      <c r="W245" s="6" t="s">
        <v>19</v>
      </c>
      <c r="X245" s="6" t="s">
        <v>1161</v>
      </c>
      <c r="Y245" s="6" t="s">
        <v>1162</v>
      </c>
      <c r="Z245" s="6" t="s">
        <v>1156</v>
      </c>
      <c r="AA245" s="6" t="s">
        <v>1157</v>
      </c>
      <c r="AB245" s="6" t="s">
        <v>1163</v>
      </c>
      <c r="AC245" s="6" t="s">
        <v>1164</v>
      </c>
      <c r="AD245" s="6" t="s">
        <v>1165</v>
      </c>
      <c r="AE245" s="6" t="s">
        <v>1166</v>
      </c>
      <c r="AF245" s="6" t="s">
        <v>26</v>
      </c>
      <c r="AG245" s="6" t="s">
        <v>27</v>
      </c>
    </row>
    <row r="246" spans="1:34" ht="24" customHeight="1">
      <c r="A246" s="13">
        <f t="shared" si="12"/>
        <v>60</v>
      </c>
      <c r="B246" s="38" t="s">
        <v>51</v>
      </c>
      <c r="C246" s="64" t="s">
        <v>28</v>
      </c>
      <c r="D246" s="6" t="s">
        <v>3431</v>
      </c>
      <c r="E246" s="6" t="s">
        <v>3432</v>
      </c>
      <c r="F246" s="6" t="s">
        <v>52</v>
      </c>
      <c r="G246" s="6" t="s">
        <v>5</v>
      </c>
      <c r="H246" s="6" t="s">
        <v>3433</v>
      </c>
      <c r="I246" s="6" t="s">
        <v>715</v>
      </c>
      <c r="J246" s="6" t="s">
        <v>33</v>
      </c>
      <c r="K246" s="6" t="s">
        <v>3434</v>
      </c>
      <c r="L246" s="6" t="s">
        <v>3435</v>
      </c>
      <c r="M246" s="6" t="s">
        <v>3436</v>
      </c>
      <c r="N246" s="6" t="s">
        <v>3437</v>
      </c>
      <c r="O246" s="7" t="s">
        <v>3438</v>
      </c>
      <c r="P246" s="6" t="s">
        <v>3439</v>
      </c>
      <c r="Q246" s="6">
        <v>66817725843</v>
      </c>
      <c r="R246" s="6">
        <v>6628811972</v>
      </c>
      <c r="S246" s="6" t="s">
        <v>3440</v>
      </c>
      <c r="T246" s="6" t="s">
        <v>3441</v>
      </c>
      <c r="U246" s="6" t="s">
        <v>3442</v>
      </c>
      <c r="V246" s="6" t="s">
        <v>66</v>
      </c>
      <c r="W246" s="6" t="s">
        <v>19</v>
      </c>
      <c r="X246" s="6" t="s">
        <v>3437</v>
      </c>
      <c r="Y246" s="6" t="s">
        <v>3443</v>
      </c>
      <c r="Z246" s="6">
        <v>66817725843</v>
      </c>
      <c r="AA246" s="6">
        <v>6628811972</v>
      </c>
      <c r="AB246" s="6" t="s">
        <v>3444</v>
      </c>
      <c r="AC246" s="6" t="s">
        <v>3445</v>
      </c>
      <c r="AD246" s="6" t="s">
        <v>3446</v>
      </c>
      <c r="AE246" s="6" t="s">
        <v>3447</v>
      </c>
      <c r="AF246" s="6" t="s">
        <v>26</v>
      </c>
      <c r="AG246" s="6" t="s">
        <v>27</v>
      </c>
    </row>
    <row r="247" spans="1:34" ht="24" customHeight="1">
      <c r="A247" s="13">
        <f t="shared" si="12"/>
        <v>61</v>
      </c>
      <c r="B247" s="38" t="s">
        <v>51</v>
      </c>
      <c r="C247" s="64" t="s">
        <v>28</v>
      </c>
      <c r="D247" s="6" t="s">
        <v>712</v>
      </c>
      <c r="E247" s="6" t="s">
        <v>713</v>
      </c>
      <c r="F247" s="6" t="s">
        <v>407</v>
      </c>
      <c r="G247" s="6" t="s">
        <v>117</v>
      </c>
      <c r="H247" s="6" t="s">
        <v>714</v>
      </c>
      <c r="I247" s="6" t="s">
        <v>715</v>
      </c>
      <c r="J247" s="6" t="s">
        <v>33</v>
      </c>
      <c r="K247" s="6" t="s">
        <v>716</v>
      </c>
      <c r="L247" s="6" t="s">
        <v>717</v>
      </c>
      <c r="M247" s="6" t="s">
        <v>718</v>
      </c>
      <c r="N247" s="6" t="s">
        <v>719</v>
      </c>
      <c r="O247" s="7" t="s">
        <v>720</v>
      </c>
      <c r="P247" s="6" t="s">
        <v>240</v>
      </c>
      <c r="Q247" s="6" t="s">
        <v>240</v>
      </c>
      <c r="R247" s="6" t="s">
        <v>240</v>
      </c>
      <c r="S247" s="6" t="s">
        <v>721</v>
      </c>
      <c r="T247" s="6" t="s">
        <v>722</v>
      </c>
      <c r="U247" s="6" t="s">
        <v>723</v>
      </c>
      <c r="V247" s="6" t="s">
        <v>66</v>
      </c>
      <c r="W247" s="6" t="s">
        <v>193</v>
      </c>
      <c r="X247" s="6" t="s">
        <v>724</v>
      </c>
      <c r="Y247" s="6" t="s">
        <v>725</v>
      </c>
      <c r="Z247" s="6">
        <v>60195036355</v>
      </c>
      <c r="AA247" s="6" t="s">
        <v>240</v>
      </c>
      <c r="AB247" s="6" t="s">
        <v>726</v>
      </c>
      <c r="AC247" s="6" t="s">
        <v>727</v>
      </c>
      <c r="AD247" s="6" t="s">
        <v>728</v>
      </c>
      <c r="AE247" s="6" t="s">
        <v>729</v>
      </c>
      <c r="AF247" s="6" t="s">
        <v>26</v>
      </c>
      <c r="AG247" s="6" t="s">
        <v>27</v>
      </c>
    </row>
    <row r="248" spans="1:34" s="60" customFormat="1" ht="24" customHeight="1">
      <c r="A248" s="21">
        <f t="shared" si="12"/>
        <v>62</v>
      </c>
      <c r="B248" s="124" t="s">
        <v>51</v>
      </c>
      <c r="C248" s="68" t="s">
        <v>6954</v>
      </c>
      <c r="D248" s="23" t="s">
        <v>5487</v>
      </c>
      <c r="E248" s="23" t="s">
        <v>5488</v>
      </c>
      <c r="F248" s="23" t="s">
        <v>243</v>
      </c>
      <c r="G248" s="23" t="s">
        <v>5</v>
      </c>
      <c r="H248" s="23" t="s">
        <v>5489</v>
      </c>
      <c r="I248" s="23" t="s">
        <v>7</v>
      </c>
      <c r="J248" s="23" t="s">
        <v>33</v>
      </c>
      <c r="K248" s="23" t="s">
        <v>5490</v>
      </c>
      <c r="L248" s="23" t="s">
        <v>5491</v>
      </c>
      <c r="M248" s="23" t="s">
        <v>5492</v>
      </c>
      <c r="N248" s="23" t="s">
        <v>5493</v>
      </c>
      <c r="O248" s="24" t="s">
        <v>5494</v>
      </c>
      <c r="P248" s="23" t="s">
        <v>5495</v>
      </c>
      <c r="Q248" s="23" t="s">
        <v>5496</v>
      </c>
      <c r="R248" s="23" t="s">
        <v>5496</v>
      </c>
      <c r="S248" s="23" t="s">
        <v>5497</v>
      </c>
      <c r="T248" s="23" t="s">
        <v>262</v>
      </c>
      <c r="U248" s="23" t="s">
        <v>5498</v>
      </c>
      <c r="V248" s="23" t="s">
        <v>66</v>
      </c>
      <c r="W248" s="23" t="s">
        <v>19</v>
      </c>
      <c r="X248" s="23" t="s">
        <v>5493</v>
      </c>
      <c r="Y248" s="23" t="s">
        <v>5499</v>
      </c>
      <c r="Z248" s="23" t="s">
        <v>5496</v>
      </c>
      <c r="AA248" s="23" t="s">
        <v>5496</v>
      </c>
      <c r="AB248" s="23" t="s">
        <v>5500</v>
      </c>
      <c r="AC248" s="23" t="s">
        <v>5501</v>
      </c>
      <c r="AD248" s="23" t="s">
        <v>5489</v>
      </c>
      <c r="AE248" s="23" t="s">
        <v>5502</v>
      </c>
      <c r="AF248" s="23" t="s">
        <v>1517</v>
      </c>
      <c r="AG248" s="23" t="s">
        <v>27</v>
      </c>
    </row>
    <row r="249" spans="1:34" ht="24" customHeight="1">
      <c r="A249" s="21">
        <f t="shared" si="12"/>
        <v>63</v>
      </c>
      <c r="B249" s="124" t="s">
        <v>51</v>
      </c>
      <c r="C249" s="68" t="s">
        <v>6954</v>
      </c>
      <c r="D249" s="6" t="s">
        <v>1498</v>
      </c>
      <c r="E249" s="6" t="s">
        <v>1499</v>
      </c>
      <c r="F249" s="6" t="s">
        <v>1500</v>
      </c>
      <c r="G249" s="6" t="s">
        <v>244</v>
      </c>
      <c r="H249" s="6" t="s">
        <v>1501</v>
      </c>
      <c r="I249" s="6" t="s">
        <v>246</v>
      </c>
      <c r="J249" s="6" t="s">
        <v>33</v>
      </c>
      <c r="K249" s="6" t="s">
        <v>1502</v>
      </c>
      <c r="L249" s="6" t="s">
        <v>1503</v>
      </c>
      <c r="M249" s="6" t="s">
        <v>1504</v>
      </c>
      <c r="N249" s="6" t="s">
        <v>1505</v>
      </c>
      <c r="O249" s="7" t="s">
        <v>1506</v>
      </c>
      <c r="P249" s="6" t="s">
        <v>1507</v>
      </c>
      <c r="Q249" s="6">
        <f>662-2554410</f>
        <v>-2553748</v>
      </c>
      <c r="R249" s="6">
        <f>662-1186313</f>
        <v>-1185651</v>
      </c>
      <c r="S249" s="6" t="s">
        <v>1508</v>
      </c>
      <c r="T249" s="6" t="s">
        <v>1509</v>
      </c>
      <c r="U249" s="6" t="s">
        <v>1510</v>
      </c>
      <c r="V249" s="6" t="s">
        <v>66</v>
      </c>
      <c r="W249" s="6" t="s">
        <v>19</v>
      </c>
      <c r="X249" s="6" t="s">
        <v>1511</v>
      </c>
      <c r="Y249" s="6" t="s">
        <v>1512</v>
      </c>
      <c r="Z249" s="6">
        <f>6693-144052</f>
        <v>-137359</v>
      </c>
      <c r="AA249" s="6">
        <f>662-1186313</f>
        <v>-1185651</v>
      </c>
      <c r="AB249" s="6" t="s">
        <v>1513</v>
      </c>
      <c r="AC249" s="6" t="s">
        <v>1514</v>
      </c>
      <c r="AD249" s="6" t="s">
        <v>1515</v>
      </c>
      <c r="AE249" s="6" t="s">
        <v>1516</v>
      </c>
      <c r="AF249" s="6" t="s">
        <v>1517</v>
      </c>
      <c r="AG249" s="6" t="s">
        <v>27</v>
      </c>
    </row>
    <row r="250" spans="1:34" ht="24" customHeight="1">
      <c r="A250" s="21">
        <f t="shared" si="12"/>
        <v>64</v>
      </c>
      <c r="B250" s="124" t="s">
        <v>51</v>
      </c>
      <c r="C250" s="68" t="s">
        <v>6954</v>
      </c>
      <c r="D250" s="6" t="s">
        <v>5459</v>
      </c>
      <c r="E250" s="6" t="s">
        <v>5460</v>
      </c>
      <c r="F250" s="6" t="s">
        <v>52</v>
      </c>
      <c r="G250" s="6" t="s">
        <v>244</v>
      </c>
      <c r="H250" s="6" t="s">
        <v>5461</v>
      </c>
      <c r="I250" s="6" t="s">
        <v>246</v>
      </c>
      <c r="J250" s="6" t="s">
        <v>33</v>
      </c>
      <c r="K250" s="6" t="s">
        <v>5462</v>
      </c>
      <c r="L250" s="6" t="s">
        <v>5463</v>
      </c>
      <c r="M250" s="6" t="s">
        <v>5464</v>
      </c>
      <c r="N250" s="6" t="s">
        <v>5465</v>
      </c>
      <c r="O250" s="7" t="s">
        <v>5466</v>
      </c>
      <c r="P250" s="6" t="s">
        <v>5467</v>
      </c>
      <c r="Q250" s="6">
        <v>66949433381</v>
      </c>
      <c r="R250" s="6" t="s">
        <v>262</v>
      </c>
      <c r="S250" s="6" t="s">
        <v>5468</v>
      </c>
      <c r="T250" s="6" t="s">
        <v>262</v>
      </c>
      <c r="U250" s="6" t="s">
        <v>6607</v>
      </c>
      <c r="V250" s="6" t="s">
        <v>18</v>
      </c>
      <c r="W250" s="6" t="s">
        <v>193</v>
      </c>
      <c r="X250" s="6" t="s">
        <v>5469</v>
      </c>
      <c r="Y250" s="6" t="s">
        <v>5470</v>
      </c>
      <c r="Z250" s="6" t="s">
        <v>5471</v>
      </c>
      <c r="AA250" s="6" t="s">
        <v>262</v>
      </c>
      <c r="AB250" s="6" t="s">
        <v>5472</v>
      </c>
      <c r="AC250" s="6" t="s">
        <v>262</v>
      </c>
      <c r="AD250" s="6" t="s">
        <v>5461</v>
      </c>
      <c r="AE250" s="6" t="s">
        <v>5473</v>
      </c>
      <c r="AF250" s="6" t="s">
        <v>1517</v>
      </c>
      <c r="AG250" s="6" t="s">
        <v>27</v>
      </c>
    </row>
    <row r="251" spans="1:34" ht="24" customHeight="1">
      <c r="A251" s="13">
        <f t="shared" si="12"/>
        <v>65</v>
      </c>
      <c r="B251" s="38" t="s">
        <v>51</v>
      </c>
      <c r="C251" s="68" t="s">
        <v>6954</v>
      </c>
      <c r="D251" s="6" t="s">
        <v>4847</v>
      </c>
      <c r="E251" s="6" t="s">
        <v>4848</v>
      </c>
      <c r="F251" s="6" t="s">
        <v>52</v>
      </c>
      <c r="G251" s="6" t="s">
        <v>244</v>
      </c>
      <c r="H251" s="6" t="s">
        <v>869</v>
      </c>
      <c r="I251" s="6" t="s">
        <v>246</v>
      </c>
      <c r="J251" s="6" t="s">
        <v>33</v>
      </c>
      <c r="K251" s="6" t="s">
        <v>4849</v>
      </c>
      <c r="L251" s="6" t="s">
        <v>4850</v>
      </c>
      <c r="M251" s="6" t="s">
        <v>4851</v>
      </c>
      <c r="N251" s="6" t="s">
        <v>4852</v>
      </c>
      <c r="O251" s="6" t="s">
        <v>262</v>
      </c>
      <c r="P251" s="6" t="s">
        <v>4853</v>
      </c>
      <c r="Q251" s="6">
        <f>6687-9284311</f>
        <v>-9277624</v>
      </c>
      <c r="R251" s="6">
        <f>662-3546051</f>
        <v>-3545389</v>
      </c>
      <c r="S251" s="6" t="s">
        <v>4854</v>
      </c>
      <c r="T251" s="6" t="s">
        <v>4855</v>
      </c>
      <c r="U251" s="6" t="s">
        <v>4856</v>
      </c>
      <c r="V251" s="6" t="s">
        <v>66</v>
      </c>
      <c r="W251" s="6" t="s">
        <v>19</v>
      </c>
      <c r="X251" s="6" t="s">
        <v>4852</v>
      </c>
      <c r="Y251" s="6" t="s">
        <v>4853</v>
      </c>
      <c r="Z251" s="6">
        <f>6687-9284311</f>
        <v>-9277624</v>
      </c>
      <c r="AA251" s="6">
        <f>662-3546051</f>
        <v>-3545389</v>
      </c>
      <c r="AB251" s="6" t="s">
        <v>4857</v>
      </c>
      <c r="AC251" s="6" t="s">
        <v>4858</v>
      </c>
      <c r="AD251" s="6" t="s">
        <v>4859</v>
      </c>
      <c r="AE251" s="6" t="s">
        <v>4860</v>
      </c>
      <c r="AF251" s="6" t="s">
        <v>26</v>
      </c>
      <c r="AG251" s="6" t="s">
        <v>27</v>
      </c>
    </row>
    <row r="252" spans="1:34" ht="24" customHeight="1">
      <c r="A252" s="13">
        <f t="shared" si="12"/>
        <v>66</v>
      </c>
      <c r="B252" s="38" t="s">
        <v>51</v>
      </c>
      <c r="C252" s="68" t="s">
        <v>6954</v>
      </c>
      <c r="D252" s="6" t="s">
        <v>263</v>
      </c>
      <c r="E252" s="6" t="s">
        <v>264</v>
      </c>
      <c r="F252" s="6" t="s">
        <v>243</v>
      </c>
      <c r="G252" s="6" t="s">
        <v>244</v>
      </c>
      <c r="H252" s="6" t="s">
        <v>265</v>
      </c>
      <c r="I252" s="6" t="s">
        <v>266</v>
      </c>
      <c r="J252" s="6" t="s">
        <v>33</v>
      </c>
      <c r="K252" s="6" t="s">
        <v>267</v>
      </c>
      <c r="L252" s="6" t="s">
        <v>268</v>
      </c>
      <c r="M252" s="6" t="s">
        <v>269</v>
      </c>
      <c r="N252" s="6" t="s">
        <v>270</v>
      </c>
      <c r="O252" s="7" t="s">
        <v>271</v>
      </c>
      <c r="P252" s="6" t="s">
        <v>272</v>
      </c>
      <c r="Q252" s="6">
        <v>6324100204</v>
      </c>
      <c r="R252" s="6">
        <v>6323762546</v>
      </c>
      <c r="S252" s="6" t="s">
        <v>273</v>
      </c>
      <c r="T252" s="6" t="s">
        <v>274</v>
      </c>
      <c r="U252" s="6" t="s">
        <v>275</v>
      </c>
      <c r="V252" s="6" t="s">
        <v>66</v>
      </c>
      <c r="W252" s="6" t="s">
        <v>19</v>
      </c>
      <c r="X252" s="6" t="s">
        <v>276</v>
      </c>
      <c r="Y252" s="6" t="s">
        <v>277</v>
      </c>
      <c r="Z252" s="6">
        <v>6324100204</v>
      </c>
      <c r="AA252" s="6">
        <v>6323762546</v>
      </c>
      <c r="AB252" s="6" t="s">
        <v>278</v>
      </c>
      <c r="AC252" s="6" t="s">
        <v>279</v>
      </c>
      <c r="AD252" s="6" t="s">
        <v>24</v>
      </c>
      <c r="AE252" s="6" t="s">
        <v>280</v>
      </c>
      <c r="AF252" s="6" t="s">
        <v>26</v>
      </c>
      <c r="AG252" s="6" t="s">
        <v>27</v>
      </c>
    </row>
    <row r="253" spans="1:34" ht="24" customHeight="1">
      <c r="A253" s="13">
        <f t="shared" si="12"/>
        <v>67</v>
      </c>
      <c r="B253" s="38" t="s">
        <v>51</v>
      </c>
      <c r="C253" s="68" t="s">
        <v>6954</v>
      </c>
      <c r="D253" s="6" t="s">
        <v>5380</v>
      </c>
      <c r="E253" s="6" t="s">
        <v>5381</v>
      </c>
      <c r="F253" s="6" t="s">
        <v>52</v>
      </c>
      <c r="G253" s="6" t="s">
        <v>283</v>
      </c>
      <c r="H253" s="6" t="s">
        <v>5382</v>
      </c>
      <c r="I253" s="6" t="s">
        <v>266</v>
      </c>
      <c r="J253" s="6" t="s">
        <v>448</v>
      </c>
      <c r="K253" s="6" t="s">
        <v>5383</v>
      </c>
      <c r="L253" s="6" t="s">
        <v>5384</v>
      </c>
      <c r="M253" s="6" t="s">
        <v>5385</v>
      </c>
      <c r="N253" s="6" t="s">
        <v>5386</v>
      </c>
      <c r="O253" s="7" t="s">
        <v>5387</v>
      </c>
      <c r="P253" s="6" t="s">
        <v>5388</v>
      </c>
      <c r="Q253" s="6" t="s">
        <v>5389</v>
      </c>
      <c r="R253" s="6">
        <v>6626603381</v>
      </c>
      <c r="S253" s="6" t="s">
        <v>5390</v>
      </c>
      <c r="T253" s="6" t="s">
        <v>262</v>
      </c>
      <c r="U253" s="6" t="s">
        <v>5391</v>
      </c>
      <c r="V253" s="6" t="s">
        <v>66</v>
      </c>
      <c r="W253" s="6" t="s">
        <v>19</v>
      </c>
      <c r="X253" s="6" t="s">
        <v>5392</v>
      </c>
      <c r="Y253" s="6" t="s">
        <v>5388</v>
      </c>
      <c r="Z253" s="6" t="s">
        <v>5389</v>
      </c>
      <c r="AA253" s="6">
        <v>6626603381</v>
      </c>
      <c r="AB253" s="6" t="s">
        <v>5393</v>
      </c>
      <c r="AC253" s="6" t="s">
        <v>5394</v>
      </c>
      <c r="AD253" s="6" t="s">
        <v>5395</v>
      </c>
      <c r="AE253" s="6" t="s">
        <v>5396</v>
      </c>
      <c r="AF253" s="6" t="s">
        <v>26</v>
      </c>
      <c r="AG253" s="6" t="s">
        <v>27</v>
      </c>
    </row>
    <row r="254" spans="1:34" ht="24" customHeight="1">
      <c r="A254" s="13">
        <f t="shared" si="12"/>
        <v>68</v>
      </c>
      <c r="B254" s="38" t="s">
        <v>51</v>
      </c>
      <c r="C254" s="68" t="s">
        <v>6954</v>
      </c>
      <c r="D254" s="6" t="s">
        <v>4877</v>
      </c>
      <c r="E254" s="6" t="s">
        <v>4877</v>
      </c>
      <c r="F254" s="6" t="s">
        <v>222</v>
      </c>
      <c r="G254" s="6" t="s">
        <v>5</v>
      </c>
      <c r="H254" s="6" t="s">
        <v>4878</v>
      </c>
      <c r="I254" s="6" t="s">
        <v>7</v>
      </c>
      <c r="J254" s="6" t="s">
        <v>33</v>
      </c>
      <c r="K254" s="6" t="s">
        <v>4879</v>
      </c>
      <c r="L254" s="6" t="s">
        <v>4880</v>
      </c>
      <c r="M254" s="6" t="s">
        <v>4881</v>
      </c>
      <c r="N254" s="6" t="s">
        <v>4882</v>
      </c>
      <c r="O254" s="7" t="s">
        <v>4883</v>
      </c>
      <c r="P254" s="6" t="s">
        <v>4884</v>
      </c>
      <c r="Q254" s="6" t="s">
        <v>4885</v>
      </c>
      <c r="R254" s="6" t="s">
        <v>4886</v>
      </c>
      <c r="S254" s="6" t="s">
        <v>4887</v>
      </c>
      <c r="T254" s="6" t="s">
        <v>4887</v>
      </c>
      <c r="U254" s="6" t="s">
        <v>4888</v>
      </c>
      <c r="V254" s="6" t="s">
        <v>66</v>
      </c>
      <c r="W254" s="6" t="s">
        <v>19</v>
      </c>
      <c r="X254" s="6" t="s">
        <v>4882</v>
      </c>
      <c r="Y254" s="6" t="s">
        <v>4889</v>
      </c>
      <c r="Z254" s="6" t="s">
        <v>4890</v>
      </c>
      <c r="AA254" s="6" t="s">
        <v>4886</v>
      </c>
      <c r="AB254" s="6" t="s">
        <v>4891</v>
      </c>
      <c r="AC254" s="6" t="s">
        <v>336</v>
      </c>
      <c r="AD254" s="6" t="s">
        <v>4892</v>
      </c>
      <c r="AE254" s="6" t="s">
        <v>336</v>
      </c>
      <c r="AF254" s="6" t="s">
        <v>26</v>
      </c>
      <c r="AG254" s="6" t="s">
        <v>27</v>
      </c>
    </row>
    <row r="255" spans="1:34" ht="24" customHeight="1">
      <c r="A255" s="13">
        <f t="shared" si="12"/>
        <v>69</v>
      </c>
      <c r="B255" s="38" t="s">
        <v>51</v>
      </c>
      <c r="C255" s="68" t="s">
        <v>6954</v>
      </c>
      <c r="D255" s="34" t="s">
        <v>5293</v>
      </c>
      <c r="E255" s="34" t="s">
        <v>5294</v>
      </c>
      <c r="F255" s="34" t="s">
        <v>1805</v>
      </c>
      <c r="G255" s="34" t="s">
        <v>117</v>
      </c>
      <c r="H255" s="34" t="s">
        <v>4859</v>
      </c>
      <c r="I255" s="34" t="s">
        <v>7</v>
      </c>
      <c r="J255" s="34" t="s">
        <v>33</v>
      </c>
      <c r="K255" s="34" t="s">
        <v>5295</v>
      </c>
      <c r="L255" s="34" t="s">
        <v>5296</v>
      </c>
      <c r="M255" s="34" t="s">
        <v>5297</v>
      </c>
      <c r="N255" s="34" t="s">
        <v>5298</v>
      </c>
      <c r="O255" s="35" t="s">
        <v>5299</v>
      </c>
      <c r="P255" s="34" t="s">
        <v>5300</v>
      </c>
      <c r="Q255" s="34">
        <f>84-1658338023</f>
        <v>-1658337939</v>
      </c>
      <c r="R255" s="34">
        <f>844-9412674</f>
        <v>-9411830</v>
      </c>
      <c r="S255" s="34" t="s">
        <v>5301</v>
      </c>
      <c r="T255" s="34" t="s">
        <v>5302</v>
      </c>
      <c r="U255" s="34" t="s">
        <v>5303</v>
      </c>
      <c r="V255" s="34" t="s">
        <v>18</v>
      </c>
      <c r="W255" s="34" t="s">
        <v>19</v>
      </c>
      <c r="X255" s="34" t="s">
        <v>5304</v>
      </c>
      <c r="Y255" s="34" t="s">
        <v>5305</v>
      </c>
      <c r="Z255" s="34">
        <f>84-971778431</f>
        <v>-971778347</v>
      </c>
      <c r="AA255" s="34">
        <f>844-39412671</f>
        <v>-39411827</v>
      </c>
      <c r="AB255" s="34" t="s">
        <v>5306</v>
      </c>
      <c r="AC255" s="34" t="s">
        <v>5307</v>
      </c>
      <c r="AD255" s="34" t="s">
        <v>5308</v>
      </c>
      <c r="AE255" s="34" t="s">
        <v>5309</v>
      </c>
      <c r="AF255" s="34" t="s">
        <v>26</v>
      </c>
      <c r="AG255" s="34" t="s">
        <v>27</v>
      </c>
    </row>
    <row r="256" spans="1:34" s="125" customFormat="1" ht="24" customHeight="1">
      <c r="A256" s="13">
        <f t="shared" si="12"/>
        <v>70</v>
      </c>
      <c r="B256" s="38" t="s">
        <v>51</v>
      </c>
      <c r="C256" s="68" t="s">
        <v>6954</v>
      </c>
      <c r="D256" s="36" t="s">
        <v>6096</v>
      </c>
      <c r="E256" s="36" t="s">
        <v>6097</v>
      </c>
      <c r="F256" s="36" t="s">
        <v>31</v>
      </c>
      <c r="G256" s="36" t="s">
        <v>244</v>
      </c>
      <c r="H256" s="36" t="s">
        <v>6098</v>
      </c>
      <c r="I256" s="36" t="s">
        <v>715</v>
      </c>
      <c r="J256" s="36" t="s">
        <v>6099</v>
      </c>
      <c r="K256" s="36" t="s">
        <v>6100</v>
      </c>
      <c r="L256" s="36" t="s">
        <v>6101</v>
      </c>
      <c r="M256" s="36" t="s">
        <v>6102</v>
      </c>
      <c r="N256" s="36" t="s">
        <v>6103</v>
      </c>
      <c r="O256" s="37" t="s">
        <v>6104</v>
      </c>
      <c r="P256" s="36" t="s">
        <v>6105</v>
      </c>
      <c r="Q256" s="36" t="s">
        <v>6106</v>
      </c>
      <c r="R256" s="36" t="s">
        <v>6107</v>
      </c>
      <c r="S256" s="36" t="s">
        <v>6108</v>
      </c>
      <c r="T256" s="36" t="s">
        <v>6109</v>
      </c>
      <c r="U256" s="36" t="s">
        <v>6110</v>
      </c>
      <c r="V256" s="36" t="s">
        <v>18</v>
      </c>
      <c r="W256" s="36" t="s">
        <v>19</v>
      </c>
      <c r="X256" s="36" t="s">
        <v>6111</v>
      </c>
      <c r="Y256" s="36" t="s">
        <v>6112</v>
      </c>
      <c r="Z256" s="36" t="s">
        <v>6113</v>
      </c>
      <c r="AA256" s="36" t="s">
        <v>6114</v>
      </c>
      <c r="AB256" s="36" t="s">
        <v>6115</v>
      </c>
      <c r="AC256" s="36" t="s">
        <v>6116</v>
      </c>
      <c r="AD256" s="36" t="s">
        <v>6117</v>
      </c>
      <c r="AE256" s="36" t="s">
        <v>6118</v>
      </c>
      <c r="AF256" s="36" t="s">
        <v>26</v>
      </c>
      <c r="AG256" s="36" t="s">
        <v>27</v>
      </c>
    </row>
    <row r="257" spans="1:33" s="4" customFormat="1" ht="24" customHeight="1">
      <c r="A257" s="13">
        <f t="shared" ref="A257:A314" si="13">1+A256</f>
        <v>71</v>
      </c>
      <c r="B257" s="38" t="s">
        <v>51</v>
      </c>
      <c r="C257" s="68" t="s">
        <v>6954</v>
      </c>
      <c r="D257" s="6" t="s">
        <v>6045</v>
      </c>
      <c r="E257" s="6" t="s">
        <v>6046</v>
      </c>
      <c r="F257" s="6" t="s">
        <v>95</v>
      </c>
      <c r="G257" s="6" t="s">
        <v>5</v>
      </c>
      <c r="H257" s="6" t="s">
        <v>6047</v>
      </c>
      <c r="I257" s="6" t="s">
        <v>7</v>
      </c>
      <c r="J257" s="6" t="s">
        <v>33</v>
      </c>
      <c r="K257" s="6" t="s">
        <v>2589</v>
      </c>
      <c r="L257" s="6" t="s">
        <v>6048</v>
      </c>
      <c r="M257" s="6" t="s">
        <v>6049</v>
      </c>
      <c r="N257" s="6" t="s">
        <v>6050</v>
      </c>
      <c r="O257" s="7" t="s">
        <v>6051</v>
      </c>
      <c r="P257" s="6" t="s">
        <v>6052</v>
      </c>
      <c r="Q257" s="6" t="s">
        <v>6053</v>
      </c>
      <c r="R257" s="6" t="s">
        <v>6053</v>
      </c>
      <c r="S257" s="6" t="s">
        <v>6054</v>
      </c>
      <c r="T257" s="6" t="s">
        <v>6055</v>
      </c>
      <c r="U257" s="6" t="s">
        <v>6045</v>
      </c>
      <c r="V257" s="6" t="s">
        <v>66</v>
      </c>
      <c r="W257" s="6" t="s">
        <v>19</v>
      </c>
      <c r="X257" s="6" t="s">
        <v>6056</v>
      </c>
      <c r="Y257" s="6" t="s">
        <v>6052</v>
      </c>
      <c r="Z257" s="6">
        <f>977-1-4008564</f>
        <v>-4007588</v>
      </c>
      <c r="AA257" s="6">
        <f>977-1-4008564</f>
        <v>-4007588</v>
      </c>
      <c r="AB257" s="6" t="s">
        <v>6057</v>
      </c>
      <c r="AC257" s="6" t="s">
        <v>6058</v>
      </c>
      <c r="AD257" s="6" t="s">
        <v>6059</v>
      </c>
      <c r="AE257" s="6" t="s">
        <v>6060</v>
      </c>
      <c r="AF257" s="6" t="s">
        <v>26</v>
      </c>
      <c r="AG257" s="6" t="s">
        <v>27</v>
      </c>
    </row>
    <row r="258" spans="1:33" ht="24" customHeight="1">
      <c r="A258" s="13">
        <f t="shared" si="13"/>
        <v>72</v>
      </c>
      <c r="B258" s="38" t="s">
        <v>51</v>
      </c>
      <c r="C258" s="68" t="s">
        <v>6954</v>
      </c>
      <c r="D258" s="6" t="s">
        <v>5474</v>
      </c>
      <c r="E258" s="6" t="s">
        <v>5475</v>
      </c>
      <c r="F258" s="6" t="s">
        <v>52</v>
      </c>
      <c r="G258" s="6" t="s">
        <v>244</v>
      </c>
      <c r="H258" s="6" t="s">
        <v>5476</v>
      </c>
      <c r="I258" s="6" t="s">
        <v>246</v>
      </c>
      <c r="J258" s="6" t="s">
        <v>33</v>
      </c>
      <c r="K258" s="6" t="s">
        <v>262</v>
      </c>
      <c r="L258" s="6" t="s">
        <v>5559</v>
      </c>
      <c r="M258" s="6" t="s">
        <v>5477</v>
      </c>
      <c r="N258" s="6" t="s">
        <v>5478</v>
      </c>
      <c r="O258" s="6" t="s">
        <v>5479</v>
      </c>
      <c r="P258" s="6" t="s">
        <v>5480</v>
      </c>
      <c r="Q258" s="6" t="s">
        <v>262</v>
      </c>
      <c r="R258" s="6" t="s">
        <v>262</v>
      </c>
      <c r="S258" s="6" t="s">
        <v>5481</v>
      </c>
      <c r="T258" s="6" t="s">
        <v>262</v>
      </c>
      <c r="U258" s="6" t="s">
        <v>5482</v>
      </c>
      <c r="V258" s="6" t="s">
        <v>18</v>
      </c>
      <c r="W258" s="6" t="s">
        <v>193</v>
      </c>
      <c r="X258" s="6" t="s">
        <v>5483</v>
      </c>
      <c r="Y258" s="6" t="s">
        <v>5479</v>
      </c>
      <c r="Z258" s="6" t="s">
        <v>5484</v>
      </c>
      <c r="AA258" s="6" t="s">
        <v>262</v>
      </c>
      <c r="AB258" s="6" t="s">
        <v>5485</v>
      </c>
      <c r="AC258" s="6" t="s">
        <v>262</v>
      </c>
      <c r="AD258" s="6" t="s">
        <v>5486</v>
      </c>
      <c r="AE258" s="6" t="s">
        <v>262</v>
      </c>
      <c r="AF258" s="6" t="s">
        <v>135</v>
      </c>
      <c r="AG258" s="6" t="s">
        <v>27</v>
      </c>
    </row>
    <row r="259" spans="1:33" ht="24" customHeight="1">
      <c r="A259" s="13">
        <f t="shared" si="13"/>
        <v>73</v>
      </c>
      <c r="B259" s="38" t="s">
        <v>51</v>
      </c>
      <c r="C259" s="68" t="s">
        <v>6954</v>
      </c>
      <c r="D259" s="6" t="s">
        <v>5809</v>
      </c>
      <c r="E259" s="6" t="s">
        <v>4861</v>
      </c>
      <c r="F259" s="6" t="s">
        <v>52</v>
      </c>
      <c r="G259" s="6" t="s">
        <v>283</v>
      </c>
      <c r="H259" s="6" t="s">
        <v>4862</v>
      </c>
      <c r="I259" s="6" t="s">
        <v>266</v>
      </c>
      <c r="J259" s="6" t="s">
        <v>448</v>
      </c>
      <c r="K259" s="6" t="s">
        <v>4863</v>
      </c>
      <c r="L259" s="6" t="s">
        <v>4864</v>
      </c>
      <c r="M259" s="6" t="s">
        <v>4865</v>
      </c>
      <c r="N259" s="6" t="s">
        <v>4866</v>
      </c>
      <c r="O259" s="7" t="s">
        <v>4867</v>
      </c>
      <c r="P259" s="6" t="s">
        <v>4868</v>
      </c>
      <c r="Q259" s="6">
        <v>6622554410</v>
      </c>
      <c r="R259" s="6" t="s">
        <v>262</v>
      </c>
      <c r="S259" s="6" t="s">
        <v>4869</v>
      </c>
      <c r="T259" s="6" t="s">
        <v>4869</v>
      </c>
      <c r="U259" s="6" t="s">
        <v>4870</v>
      </c>
      <c r="V259" s="6" t="s">
        <v>66</v>
      </c>
      <c r="W259" s="6" t="s">
        <v>19</v>
      </c>
      <c r="X259" s="6" t="s">
        <v>4871</v>
      </c>
      <c r="Y259" s="6" t="s">
        <v>4872</v>
      </c>
      <c r="Z259" s="6">
        <v>66826960334</v>
      </c>
      <c r="AA259" s="6" t="s">
        <v>262</v>
      </c>
      <c r="AB259" s="6" t="s">
        <v>4873</v>
      </c>
      <c r="AC259" s="6" t="s">
        <v>4874</v>
      </c>
      <c r="AD259" s="6" t="s">
        <v>4875</v>
      </c>
      <c r="AE259" s="6" t="s">
        <v>4876</v>
      </c>
      <c r="AF259" s="6" t="s">
        <v>1517</v>
      </c>
      <c r="AG259" s="6" t="s">
        <v>27</v>
      </c>
    </row>
    <row r="260" spans="1:33" s="4" customFormat="1" ht="24" customHeight="1">
      <c r="A260" s="13">
        <f t="shared" si="13"/>
        <v>74</v>
      </c>
      <c r="B260" s="38" t="s">
        <v>51</v>
      </c>
      <c r="C260" s="64" t="s">
        <v>465</v>
      </c>
      <c r="D260" s="6" t="s">
        <v>825</v>
      </c>
      <c r="E260" s="6" t="s">
        <v>826</v>
      </c>
      <c r="F260" s="6" t="s">
        <v>243</v>
      </c>
      <c r="G260" s="6" t="s">
        <v>117</v>
      </c>
      <c r="H260" s="6" t="s">
        <v>827</v>
      </c>
      <c r="I260" s="6" t="s">
        <v>7</v>
      </c>
      <c r="J260" s="6" t="s">
        <v>33</v>
      </c>
      <c r="K260" s="6" t="s">
        <v>828</v>
      </c>
      <c r="L260" s="6" t="s">
        <v>829</v>
      </c>
      <c r="M260" s="6" t="s">
        <v>830</v>
      </c>
      <c r="N260" s="6" t="s">
        <v>831</v>
      </c>
      <c r="O260" s="7" t="s">
        <v>832</v>
      </c>
      <c r="P260" s="6" t="s">
        <v>833</v>
      </c>
      <c r="Q260" s="6">
        <f>6-32-9615969</f>
        <v>-9615995</v>
      </c>
      <c r="R260" s="6">
        <f>6-32-9615969</f>
        <v>-9615995</v>
      </c>
      <c r="S260" s="6" t="s">
        <v>834</v>
      </c>
      <c r="T260" s="6" t="s">
        <v>835</v>
      </c>
      <c r="U260" s="6" t="s">
        <v>836</v>
      </c>
      <c r="V260" s="6" t="s">
        <v>18</v>
      </c>
      <c r="W260" s="6" t="s">
        <v>19</v>
      </c>
      <c r="X260" s="6" t="s">
        <v>837</v>
      </c>
      <c r="Y260" s="6" t="s">
        <v>838</v>
      </c>
      <c r="Z260" s="6">
        <f>6-32-8065023</f>
        <v>-8065049</v>
      </c>
      <c r="AA260" s="6">
        <f>6-32-9615969</f>
        <v>-9615995</v>
      </c>
      <c r="AB260" s="6" t="s">
        <v>839</v>
      </c>
      <c r="AC260" s="6" t="s">
        <v>840</v>
      </c>
      <c r="AD260" s="6" t="s">
        <v>841</v>
      </c>
      <c r="AE260" s="6" t="s">
        <v>842</v>
      </c>
      <c r="AF260" s="6" t="s">
        <v>135</v>
      </c>
      <c r="AG260" s="6" t="s">
        <v>27</v>
      </c>
    </row>
    <row r="261" spans="1:33" ht="24" customHeight="1">
      <c r="A261" s="13">
        <f t="shared" si="13"/>
        <v>75</v>
      </c>
      <c r="B261" s="38" t="s">
        <v>51</v>
      </c>
      <c r="C261" s="64" t="s">
        <v>465</v>
      </c>
      <c r="D261" s="6" t="s">
        <v>2760</v>
      </c>
      <c r="E261" s="6" t="s">
        <v>2761</v>
      </c>
      <c r="F261" s="6" t="s">
        <v>1651</v>
      </c>
      <c r="G261" s="6" t="s">
        <v>117</v>
      </c>
      <c r="H261" s="6" t="s">
        <v>483</v>
      </c>
      <c r="I261" s="6" t="s">
        <v>7</v>
      </c>
      <c r="J261" s="6" t="s">
        <v>33</v>
      </c>
      <c r="K261" s="6" t="s">
        <v>2762</v>
      </c>
      <c r="L261" s="6" t="s">
        <v>2763</v>
      </c>
      <c r="M261" s="6" t="s">
        <v>2764</v>
      </c>
      <c r="N261" s="6" t="s">
        <v>2765</v>
      </c>
      <c r="O261" s="7" t="s">
        <v>2766</v>
      </c>
      <c r="P261" s="6" t="s">
        <v>2767</v>
      </c>
      <c r="Q261" s="6">
        <v>622744361380</v>
      </c>
      <c r="R261" s="6">
        <v>622744361380</v>
      </c>
      <c r="S261" s="6" t="s">
        <v>2768</v>
      </c>
      <c r="T261" s="6" t="s">
        <v>2769</v>
      </c>
      <c r="U261" s="6" t="s">
        <v>2770</v>
      </c>
      <c r="V261" s="6" t="s">
        <v>66</v>
      </c>
      <c r="W261" s="6" t="s">
        <v>19</v>
      </c>
      <c r="X261" s="6" t="s">
        <v>2771</v>
      </c>
      <c r="Y261" s="6" t="s">
        <v>2772</v>
      </c>
      <c r="Z261" s="6">
        <v>6282137293816</v>
      </c>
      <c r="AA261" s="6">
        <v>622744361380</v>
      </c>
      <c r="AB261" s="6" t="s">
        <v>2773</v>
      </c>
      <c r="AC261" s="6" t="s">
        <v>2774</v>
      </c>
      <c r="AD261" s="6" t="s">
        <v>483</v>
      </c>
      <c r="AE261" s="6" t="s">
        <v>2775</v>
      </c>
      <c r="AF261" s="6" t="s">
        <v>26</v>
      </c>
      <c r="AG261" s="6" t="s">
        <v>27</v>
      </c>
    </row>
    <row r="262" spans="1:33" ht="24" customHeight="1">
      <c r="A262" s="13">
        <f t="shared" si="13"/>
        <v>76</v>
      </c>
      <c r="B262" s="38" t="s">
        <v>51</v>
      </c>
      <c r="C262" s="66" t="s">
        <v>504</v>
      </c>
      <c r="D262" s="34" t="s">
        <v>2122</v>
      </c>
      <c r="E262" s="34" t="s">
        <v>2123</v>
      </c>
      <c r="F262" s="34" t="s">
        <v>243</v>
      </c>
      <c r="G262" s="34" t="s">
        <v>283</v>
      </c>
      <c r="H262" s="34" t="s">
        <v>2124</v>
      </c>
      <c r="I262" s="34" t="s">
        <v>266</v>
      </c>
      <c r="J262" s="34" t="s">
        <v>1771</v>
      </c>
      <c r="K262" s="34" t="s">
        <v>2125</v>
      </c>
      <c r="L262" s="34" t="s">
        <v>2126</v>
      </c>
      <c r="M262" s="34" t="s">
        <v>2127</v>
      </c>
      <c r="N262" s="34" t="s">
        <v>2128</v>
      </c>
      <c r="O262" s="35" t="s">
        <v>2129</v>
      </c>
      <c r="P262" s="34" t="s">
        <v>2130</v>
      </c>
      <c r="Q262" s="34">
        <v>639175329369</v>
      </c>
      <c r="R262" s="34">
        <v>63822877865</v>
      </c>
      <c r="S262" s="34" t="s">
        <v>2131</v>
      </c>
      <c r="T262" s="34" t="s">
        <v>2132</v>
      </c>
      <c r="U262" s="34" t="s">
        <v>2133</v>
      </c>
      <c r="V262" s="34" t="s">
        <v>66</v>
      </c>
      <c r="W262" s="34" t="s">
        <v>19</v>
      </c>
      <c r="X262" s="34" t="s">
        <v>2134</v>
      </c>
      <c r="Y262" s="34" t="s">
        <v>2130</v>
      </c>
      <c r="Z262" s="34">
        <v>639175329369</v>
      </c>
      <c r="AA262" s="34">
        <v>63822877865</v>
      </c>
      <c r="AB262" s="34" t="s">
        <v>2135</v>
      </c>
      <c r="AC262" s="34" t="s">
        <v>2136</v>
      </c>
      <c r="AD262" s="34" t="s">
        <v>2124</v>
      </c>
      <c r="AE262" s="34" t="s">
        <v>2137</v>
      </c>
      <c r="AF262" s="34" t="s">
        <v>26</v>
      </c>
      <c r="AG262" s="34" t="s">
        <v>27</v>
      </c>
    </row>
    <row r="263" spans="1:33" ht="24" customHeight="1">
      <c r="A263" s="13">
        <f t="shared" si="13"/>
        <v>77</v>
      </c>
      <c r="B263" s="38" t="s">
        <v>51</v>
      </c>
      <c r="C263" s="64" t="s">
        <v>504</v>
      </c>
      <c r="D263" s="6" t="s">
        <v>2462</v>
      </c>
      <c r="E263" s="6" t="s">
        <v>2463</v>
      </c>
      <c r="F263" s="6" t="s">
        <v>243</v>
      </c>
      <c r="G263" s="6" t="s">
        <v>5</v>
      </c>
      <c r="H263" s="6" t="s">
        <v>2464</v>
      </c>
      <c r="I263" s="6" t="s">
        <v>7</v>
      </c>
      <c r="J263" s="6" t="s">
        <v>33</v>
      </c>
      <c r="K263" s="6" t="s">
        <v>2465</v>
      </c>
      <c r="L263" s="6" t="s">
        <v>2466</v>
      </c>
      <c r="M263" s="6" t="s">
        <v>2467</v>
      </c>
      <c r="N263" s="6" t="s">
        <v>2468</v>
      </c>
      <c r="O263" s="7" t="s">
        <v>2469</v>
      </c>
      <c r="P263" s="6" t="s">
        <v>2470</v>
      </c>
      <c r="Q263" s="6" t="s">
        <v>2471</v>
      </c>
      <c r="R263" s="6" t="s">
        <v>2472</v>
      </c>
      <c r="S263" s="6" t="s">
        <v>2473</v>
      </c>
      <c r="T263" s="6" t="s">
        <v>2474</v>
      </c>
      <c r="U263" s="6" t="s">
        <v>2475</v>
      </c>
      <c r="V263" s="6" t="s">
        <v>66</v>
      </c>
      <c r="W263" s="6" t="s">
        <v>19</v>
      </c>
      <c r="X263" s="6" t="s">
        <v>2476</v>
      </c>
      <c r="Y263" s="6" t="s">
        <v>2477</v>
      </c>
      <c r="Z263" s="6" t="s">
        <v>2471</v>
      </c>
      <c r="AA263" s="6" t="s">
        <v>2472</v>
      </c>
      <c r="AB263" s="6" t="s">
        <v>2478</v>
      </c>
      <c r="AC263" s="6" t="s">
        <v>2479</v>
      </c>
      <c r="AD263" s="6" t="s">
        <v>2480</v>
      </c>
      <c r="AE263" s="6" t="s">
        <v>2481</v>
      </c>
      <c r="AF263" s="6" t="s">
        <v>26</v>
      </c>
      <c r="AG263" s="6" t="s">
        <v>27</v>
      </c>
    </row>
    <row r="264" spans="1:33" ht="24" customHeight="1">
      <c r="A264" s="13">
        <f>1+A263</f>
        <v>78</v>
      </c>
      <c r="B264" s="38" t="s">
        <v>51</v>
      </c>
      <c r="C264" s="64" t="s">
        <v>504</v>
      </c>
      <c r="D264" s="6" t="s">
        <v>2988</v>
      </c>
      <c r="E264" s="6" t="s">
        <v>2989</v>
      </c>
      <c r="F264" s="6" t="s">
        <v>243</v>
      </c>
      <c r="G264" s="6" t="s">
        <v>5</v>
      </c>
      <c r="H264" s="6" t="s">
        <v>2990</v>
      </c>
      <c r="I264" s="6" t="s">
        <v>7</v>
      </c>
      <c r="J264" s="6" t="s">
        <v>2991</v>
      </c>
      <c r="K264" s="6" t="s">
        <v>2992</v>
      </c>
      <c r="L264" s="6" t="s">
        <v>2993</v>
      </c>
      <c r="M264" s="6" t="s">
        <v>2994</v>
      </c>
      <c r="N264" s="6" t="s">
        <v>2995</v>
      </c>
      <c r="O264" s="7" t="s">
        <v>2996</v>
      </c>
      <c r="P264" s="6" t="s">
        <v>2997</v>
      </c>
      <c r="Q264" s="6">
        <f>63-2-9209099</f>
        <v>-9209038</v>
      </c>
      <c r="R264" s="6">
        <f>63-2-9209099</f>
        <v>-9209038</v>
      </c>
      <c r="S264" s="6" t="s">
        <v>2998</v>
      </c>
      <c r="T264" s="6" t="s">
        <v>2999</v>
      </c>
      <c r="U264" s="6" t="s">
        <v>3000</v>
      </c>
      <c r="V264" s="6" t="s">
        <v>66</v>
      </c>
      <c r="W264" s="6" t="s">
        <v>19</v>
      </c>
      <c r="X264" s="6" t="s">
        <v>3001</v>
      </c>
      <c r="Y264" s="6" t="s">
        <v>3002</v>
      </c>
      <c r="Z264" s="6">
        <f>63-917-8846329</f>
        <v>-8847183</v>
      </c>
      <c r="AA264" s="6">
        <f>63-2-9209099</f>
        <v>-9209038</v>
      </c>
      <c r="AB264" s="6" t="s">
        <v>3003</v>
      </c>
      <c r="AC264" s="6" t="s">
        <v>3004</v>
      </c>
      <c r="AD264" s="6" t="s">
        <v>3005</v>
      </c>
      <c r="AE264" s="6" t="s">
        <v>3006</v>
      </c>
      <c r="AF264" s="6" t="s">
        <v>26</v>
      </c>
      <c r="AG264" s="6" t="s">
        <v>27</v>
      </c>
    </row>
    <row r="265" spans="1:33" ht="24" customHeight="1">
      <c r="A265" s="13">
        <f t="shared" si="13"/>
        <v>79</v>
      </c>
      <c r="B265" s="38" t="s">
        <v>51</v>
      </c>
      <c r="C265" s="64" t="s">
        <v>504</v>
      </c>
      <c r="D265" s="6" t="s">
        <v>3299</v>
      </c>
      <c r="E265" s="6" t="s">
        <v>3300</v>
      </c>
      <c r="F265" s="6" t="s">
        <v>3301</v>
      </c>
      <c r="G265" s="6" t="s">
        <v>5</v>
      </c>
      <c r="H265" s="6" t="s">
        <v>3302</v>
      </c>
      <c r="I265" s="6" t="s">
        <v>7</v>
      </c>
      <c r="J265" s="6" t="s">
        <v>33</v>
      </c>
      <c r="K265" s="6" t="s">
        <v>3303</v>
      </c>
      <c r="L265" s="6" t="s">
        <v>3304</v>
      </c>
      <c r="M265" s="6" t="s">
        <v>3305</v>
      </c>
      <c r="N265" s="6" t="s">
        <v>3306</v>
      </c>
      <c r="O265" s="7" t="s">
        <v>3307</v>
      </c>
      <c r="P265" s="6" t="s">
        <v>3308</v>
      </c>
      <c r="Q265" s="6" t="s">
        <v>3309</v>
      </c>
      <c r="R265" s="6" t="s">
        <v>3310</v>
      </c>
      <c r="S265" s="6" t="s">
        <v>3311</v>
      </c>
      <c r="T265" s="6" t="s">
        <v>3312</v>
      </c>
      <c r="U265" s="6" t="s">
        <v>3313</v>
      </c>
      <c r="V265" s="6" t="s">
        <v>18</v>
      </c>
      <c r="W265" s="6" t="s">
        <v>19</v>
      </c>
      <c r="X265" s="6" t="s">
        <v>3306</v>
      </c>
      <c r="Y265" s="6" t="s">
        <v>3308</v>
      </c>
      <c r="Z265" s="6" t="s">
        <v>3314</v>
      </c>
      <c r="AA265" s="6" t="s">
        <v>3310</v>
      </c>
      <c r="AB265" s="6" t="s">
        <v>3315</v>
      </c>
      <c r="AC265" s="6" t="s">
        <v>3316</v>
      </c>
      <c r="AD265" s="6" t="s">
        <v>3317</v>
      </c>
      <c r="AE265" s="6" t="s">
        <v>3318</v>
      </c>
      <c r="AF265" s="6" t="s">
        <v>26</v>
      </c>
      <c r="AG265" s="6" t="s">
        <v>27</v>
      </c>
    </row>
    <row r="266" spans="1:33" ht="24" customHeight="1">
      <c r="A266" s="13">
        <f t="shared" si="13"/>
        <v>80</v>
      </c>
      <c r="B266" s="6" t="s">
        <v>51</v>
      </c>
      <c r="C266" s="64" t="s">
        <v>504</v>
      </c>
      <c r="D266" s="6" t="s">
        <v>6609</v>
      </c>
      <c r="E266" s="6" t="s">
        <v>6610</v>
      </c>
      <c r="F266" s="6" t="s">
        <v>243</v>
      </c>
      <c r="G266" s="6" t="s">
        <v>5</v>
      </c>
      <c r="H266" s="6" t="s">
        <v>6611</v>
      </c>
      <c r="I266" s="6" t="s">
        <v>7</v>
      </c>
      <c r="J266" s="6" t="s">
        <v>33</v>
      </c>
      <c r="K266" s="6" t="s">
        <v>205</v>
      </c>
      <c r="L266" s="6" t="s">
        <v>6612</v>
      </c>
      <c r="M266" s="6" t="s">
        <v>6613</v>
      </c>
      <c r="N266" s="6" t="s">
        <v>6614</v>
      </c>
      <c r="O266" s="7" t="s">
        <v>6615</v>
      </c>
      <c r="P266" s="6" t="s">
        <v>6616</v>
      </c>
      <c r="Q266" s="6" t="s">
        <v>6617</v>
      </c>
      <c r="R266" s="6" t="s">
        <v>247</v>
      </c>
      <c r="S266" s="6" t="s">
        <v>6618</v>
      </c>
      <c r="T266" s="6" t="s">
        <v>6619</v>
      </c>
      <c r="U266" s="6" t="s">
        <v>6620</v>
      </c>
      <c r="V266" s="6" t="s">
        <v>66</v>
      </c>
      <c r="W266" s="6" t="s">
        <v>19</v>
      </c>
      <c r="X266" s="6" t="s">
        <v>6621</v>
      </c>
      <c r="Y266" s="6" t="s">
        <v>6622</v>
      </c>
      <c r="Z266" s="6" t="s">
        <v>6617</v>
      </c>
      <c r="AA266" s="6" t="s">
        <v>247</v>
      </c>
      <c r="AB266" s="6" t="s">
        <v>6623</v>
      </c>
      <c r="AC266" s="6" t="s">
        <v>247</v>
      </c>
      <c r="AD266" s="38" t="s">
        <v>6624</v>
      </c>
      <c r="AE266" s="38" t="s">
        <v>6625</v>
      </c>
      <c r="AF266" s="38" t="s">
        <v>26</v>
      </c>
      <c r="AG266" s="38" t="s">
        <v>27</v>
      </c>
    </row>
    <row r="267" spans="1:33" ht="24" customHeight="1">
      <c r="A267" s="13">
        <f t="shared" si="13"/>
        <v>81</v>
      </c>
      <c r="B267" s="6" t="s">
        <v>51</v>
      </c>
      <c r="C267" s="64" t="s">
        <v>504</v>
      </c>
      <c r="D267" s="6" t="s">
        <v>2462</v>
      </c>
      <c r="E267" s="6" t="s">
        <v>2463</v>
      </c>
      <c r="F267" s="6" t="s">
        <v>243</v>
      </c>
      <c r="G267" s="6" t="s">
        <v>5</v>
      </c>
      <c r="H267" s="6" t="s">
        <v>6686</v>
      </c>
      <c r="I267" s="6" t="s">
        <v>7</v>
      </c>
      <c r="J267" s="6" t="s">
        <v>33</v>
      </c>
      <c r="K267" s="6" t="s">
        <v>6687</v>
      </c>
      <c r="L267" s="6" t="s">
        <v>6688</v>
      </c>
      <c r="M267" s="6" t="s">
        <v>6689</v>
      </c>
      <c r="N267" s="6" t="s">
        <v>2476</v>
      </c>
      <c r="O267" s="7" t="s">
        <v>6690</v>
      </c>
      <c r="P267" s="6" t="s">
        <v>2470</v>
      </c>
      <c r="Q267" s="6" t="s">
        <v>2471</v>
      </c>
      <c r="R267" s="6" t="s">
        <v>2472</v>
      </c>
      <c r="S267" s="6" t="s">
        <v>6691</v>
      </c>
      <c r="T267" s="6" t="s">
        <v>2474</v>
      </c>
      <c r="U267" s="6" t="s">
        <v>6692</v>
      </c>
      <c r="V267" s="6" t="s">
        <v>18</v>
      </c>
      <c r="W267" s="6" t="s">
        <v>19</v>
      </c>
      <c r="X267" s="6" t="s">
        <v>2476</v>
      </c>
      <c r="Y267" s="6" t="s">
        <v>6693</v>
      </c>
      <c r="Z267" s="6" t="s">
        <v>2471</v>
      </c>
      <c r="AA267" s="6" t="s">
        <v>6694</v>
      </c>
      <c r="AB267" s="6" t="s">
        <v>6695</v>
      </c>
      <c r="AC267" s="6" t="s">
        <v>6696</v>
      </c>
      <c r="AD267" s="38" t="s">
        <v>6652</v>
      </c>
      <c r="AE267" s="38" t="s">
        <v>6653</v>
      </c>
      <c r="AF267" s="38" t="s">
        <v>1517</v>
      </c>
      <c r="AG267" s="38" t="s">
        <v>27</v>
      </c>
    </row>
    <row r="268" spans="1:33" ht="24" customHeight="1">
      <c r="A268" s="13">
        <f t="shared" si="13"/>
        <v>82</v>
      </c>
      <c r="B268" s="38" t="s">
        <v>51</v>
      </c>
      <c r="C268" s="64" t="s">
        <v>675</v>
      </c>
      <c r="D268" s="6" t="s">
        <v>787</v>
      </c>
      <c r="E268" s="6" t="s">
        <v>788</v>
      </c>
      <c r="F268" s="42" t="s">
        <v>243</v>
      </c>
      <c r="G268" s="6" t="s">
        <v>244</v>
      </c>
      <c r="H268" s="6" t="s">
        <v>789</v>
      </c>
      <c r="I268" s="6" t="s">
        <v>246</v>
      </c>
      <c r="J268" s="6" t="s">
        <v>790</v>
      </c>
      <c r="K268" s="6" t="s">
        <v>791</v>
      </c>
      <c r="L268" s="6" t="s">
        <v>792</v>
      </c>
      <c r="M268" s="6" t="s">
        <v>793</v>
      </c>
      <c r="N268" s="6" t="s">
        <v>794</v>
      </c>
      <c r="O268" s="6" t="s">
        <v>795</v>
      </c>
      <c r="P268" s="6" t="s">
        <v>796</v>
      </c>
      <c r="Q268" s="6">
        <f>632-9325429</f>
        <v>-9324797</v>
      </c>
      <c r="R268" s="6" t="s">
        <v>797</v>
      </c>
      <c r="S268" s="6" t="s">
        <v>798</v>
      </c>
      <c r="T268" s="6" t="s">
        <v>799</v>
      </c>
      <c r="U268" s="6" t="s">
        <v>800</v>
      </c>
      <c r="V268" s="6" t="s">
        <v>18</v>
      </c>
      <c r="W268" s="6" t="s">
        <v>801</v>
      </c>
      <c r="X268" s="6" t="s">
        <v>794</v>
      </c>
      <c r="Y268" s="6" t="s">
        <v>802</v>
      </c>
      <c r="Z268" s="6">
        <f>632-9325429</f>
        <v>-9324797</v>
      </c>
      <c r="AA268" s="6" t="s">
        <v>797</v>
      </c>
      <c r="AB268" s="6" t="s">
        <v>803</v>
      </c>
      <c r="AC268" s="6" t="s">
        <v>804</v>
      </c>
      <c r="AD268" s="6" t="s">
        <v>805</v>
      </c>
      <c r="AE268" s="6" t="s">
        <v>806</v>
      </c>
      <c r="AF268" s="6" t="s">
        <v>135</v>
      </c>
      <c r="AG268" s="6" t="s">
        <v>27</v>
      </c>
    </row>
    <row r="269" spans="1:33" ht="24" customHeight="1">
      <c r="A269" s="13">
        <f t="shared" si="13"/>
        <v>83</v>
      </c>
      <c r="B269" s="38" t="s">
        <v>51</v>
      </c>
      <c r="C269" s="66" t="s">
        <v>675</v>
      </c>
      <c r="D269" s="34" t="s">
        <v>2214</v>
      </c>
      <c r="E269" s="34" t="s">
        <v>2215</v>
      </c>
      <c r="F269" s="34" t="s">
        <v>1651</v>
      </c>
      <c r="G269" s="34" t="s">
        <v>117</v>
      </c>
      <c r="H269" s="34" t="s">
        <v>1316</v>
      </c>
      <c r="I269" s="34" t="s">
        <v>266</v>
      </c>
      <c r="J269" s="34" t="s">
        <v>2216</v>
      </c>
      <c r="K269" s="34" t="s">
        <v>2217</v>
      </c>
      <c r="L269" s="34" t="s">
        <v>2218</v>
      </c>
      <c r="M269" s="34" t="s">
        <v>2219</v>
      </c>
      <c r="N269" s="34" t="s">
        <v>2220</v>
      </c>
      <c r="O269" s="35" t="s">
        <v>2221</v>
      </c>
      <c r="P269" s="34" t="s">
        <v>2222</v>
      </c>
      <c r="Q269" s="34">
        <v>818252614</v>
      </c>
      <c r="R269" s="34" t="s">
        <v>2223</v>
      </c>
      <c r="S269" s="34" t="s">
        <v>2224</v>
      </c>
      <c r="T269" s="34" t="s">
        <v>2225</v>
      </c>
      <c r="U269" s="34" t="s">
        <v>2226</v>
      </c>
      <c r="V269" s="34" t="s">
        <v>18</v>
      </c>
      <c r="W269" s="34" t="s">
        <v>19</v>
      </c>
      <c r="X269" s="34" t="s">
        <v>2227</v>
      </c>
      <c r="Y269" s="34" t="s">
        <v>2222</v>
      </c>
      <c r="Z269" s="34">
        <v>818252614</v>
      </c>
      <c r="AA269" s="34">
        <v>2187742370</v>
      </c>
      <c r="AB269" s="34" t="s">
        <v>2228</v>
      </c>
      <c r="AC269" s="34" t="s">
        <v>2229</v>
      </c>
      <c r="AD269" s="34" t="s">
        <v>2230</v>
      </c>
      <c r="AE269" s="34" t="s">
        <v>2231</v>
      </c>
      <c r="AF269" s="34" t="s">
        <v>26</v>
      </c>
      <c r="AG269" s="34" t="s">
        <v>27</v>
      </c>
    </row>
    <row r="270" spans="1:33" ht="24" customHeight="1">
      <c r="A270" s="13">
        <f t="shared" si="13"/>
        <v>84</v>
      </c>
      <c r="B270" s="38" t="s">
        <v>51</v>
      </c>
      <c r="C270" s="64" t="s">
        <v>675</v>
      </c>
      <c r="D270" s="6" t="s">
        <v>5172</v>
      </c>
      <c r="E270" s="6" t="s">
        <v>5173</v>
      </c>
      <c r="F270" s="6" t="s">
        <v>243</v>
      </c>
      <c r="G270" s="6" t="s">
        <v>5</v>
      </c>
      <c r="H270" s="6" t="s">
        <v>5174</v>
      </c>
      <c r="I270" s="6" t="s">
        <v>7</v>
      </c>
      <c r="J270" s="6" t="s">
        <v>33</v>
      </c>
      <c r="K270" s="6" t="s">
        <v>5175</v>
      </c>
      <c r="L270" s="6" t="s">
        <v>5176</v>
      </c>
      <c r="M270" s="6" t="s">
        <v>5177</v>
      </c>
      <c r="N270" s="6" t="s">
        <v>5178</v>
      </c>
      <c r="O270" s="7" t="s">
        <v>5179</v>
      </c>
      <c r="P270" s="6" t="s">
        <v>5180</v>
      </c>
      <c r="Q270" s="6" t="s">
        <v>5181</v>
      </c>
      <c r="R270" s="6" t="s">
        <v>5182</v>
      </c>
      <c r="S270" s="6" t="s">
        <v>5183</v>
      </c>
      <c r="T270" s="6" t="s">
        <v>5184</v>
      </c>
      <c r="U270" s="6" t="s">
        <v>5185</v>
      </c>
      <c r="V270" s="6" t="s">
        <v>18</v>
      </c>
      <c r="W270" s="6" t="s">
        <v>19</v>
      </c>
      <c r="X270" s="6" t="s">
        <v>5186</v>
      </c>
      <c r="Y270" s="6" t="s">
        <v>5180</v>
      </c>
      <c r="Z270" s="6" t="s">
        <v>5181</v>
      </c>
      <c r="AA270" s="6" t="s">
        <v>5187</v>
      </c>
      <c r="AB270" s="6" t="s">
        <v>5188</v>
      </c>
      <c r="AC270" s="6" t="s">
        <v>5189</v>
      </c>
      <c r="AD270" s="6" t="s">
        <v>5190</v>
      </c>
      <c r="AE270" s="6" t="s">
        <v>5191</v>
      </c>
      <c r="AF270" s="6" t="s">
        <v>1517</v>
      </c>
      <c r="AG270" s="6" t="s">
        <v>27</v>
      </c>
    </row>
    <row r="271" spans="1:33" ht="24" customHeight="1">
      <c r="A271" s="13">
        <f t="shared" si="13"/>
        <v>85</v>
      </c>
      <c r="B271" s="6" t="s">
        <v>51</v>
      </c>
      <c r="C271" s="64" t="s">
        <v>675</v>
      </c>
      <c r="D271" s="6" t="s">
        <v>6719</v>
      </c>
      <c r="E271" s="6" t="s">
        <v>6720</v>
      </c>
      <c r="F271" s="6" t="s">
        <v>243</v>
      </c>
      <c r="G271" s="6" t="s">
        <v>283</v>
      </c>
      <c r="H271" s="6" t="s">
        <v>6721</v>
      </c>
      <c r="I271" s="6" t="s">
        <v>246</v>
      </c>
      <c r="J271" s="6" t="s">
        <v>33</v>
      </c>
      <c r="K271" s="6" t="s">
        <v>6722</v>
      </c>
      <c r="L271" s="6" t="s">
        <v>6723</v>
      </c>
      <c r="M271" s="6" t="s">
        <v>6724</v>
      </c>
      <c r="N271" s="6" t="s">
        <v>6725</v>
      </c>
      <c r="O271" s="7" t="s">
        <v>6726</v>
      </c>
      <c r="P271" s="6" t="s">
        <v>6727</v>
      </c>
      <c r="Q271" s="6" t="s">
        <v>6728</v>
      </c>
      <c r="R271" s="6" t="s">
        <v>6729</v>
      </c>
      <c r="S271" s="6" t="s">
        <v>6730</v>
      </c>
      <c r="T271" s="6" t="s">
        <v>6731</v>
      </c>
      <c r="U271" s="6" t="s">
        <v>6732</v>
      </c>
      <c r="V271" s="6" t="s">
        <v>18</v>
      </c>
      <c r="W271" s="6" t="s">
        <v>19</v>
      </c>
      <c r="X271" s="6" t="s">
        <v>6733</v>
      </c>
      <c r="Y271" s="6" t="s">
        <v>6734</v>
      </c>
      <c r="Z271" s="6" t="s">
        <v>6735</v>
      </c>
      <c r="AA271" s="6" t="s">
        <v>6736</v>
      </c>
      <c r="AB271" s="6" t="s">
        <v>6737</v>
      </c>
      <c r="AC271" s="6" t="s">
        <v>6738</v>
      </c>
      <c r="AD271" s="38" t="s">
        <v>6654</v>
      </c>
      <c r="AE271" s="38" t="s">
        <v>6665</v>
      </c>
      <c r="AF271" s="38" t="s">
        <v>26</v>
      </c>
      <c r="AG271" s="38" t="s">
        <v>27</v>
      </c>
    </row>
    <row r="272" spans="1:33" ht="24" customHeight="1">
      <c r="A272" s="13">
        <f t="shared" si="13"/>
        <v>86</v>
      </c>
      <c r="B272" s="38" t="s">
        <v>51</v>
      </c>
      <c r="C272" s="64" t="s">
        <v>367</v>
      </c>
      <c r="D272" s="6" t="s">
        <v>6034</v>
      </c>
      <c r="E272" s="6" t="s">
        <v>6035</v>
      </c>
      <c r="F272" s="6" t="s">
        <v>4</v>
      </c>
      <c r="G272" s="6" t="s">
        <v>117</v>
      </c>
      <c r="H272" s="6" t="s">
        <v>5433</v>
      </c>
      <c r="I272" s="6" t="s">
        <v>7</v>
      </c>
      <c r="J272" s="6" t="s">
        <v>33</v>
      </c>
      <c r="K272" s="6" t="s">
        <v>262</v>
      </c>
      <c r="L272" s="6" t="s">
        <v>6036</v>
      </c>
      <c r="M272" s="6" t="s">
        <v>6037</v>
      </c>
      <c r="N272" s="6" t="s">
        <v>6038</v>
      </c>
      <c r="O272" s="6" t="s">
        <v>262</v>
      </c>
      <c r="P272" s="6" t="s">
        <v>6039</v>
      </c>
      <c r="Q272" s="6" t="s">
        <v>6040</v>
      </c>
      <c r="R272" s="6" t="s">
        <v>262</v>
      </c>
      <c r="S272" s="6" t="s">
        <v>6041</v>
      </c>
      <c r="T272" s="6" t="s">
        <v>262</v>
      </c>
      <c r="U272" s="6" t="s">
        <v>6042</v>
      </c>
      <c r="V272" s="6" t="s">
        <v>66</v>
      </c>
      <c r="W272" s="6" t="s">
        <v>19</v>
      </c>
      <c r="X272" s="6" t="s">
        <v>6038</v>
      </c>
      <c r="Y272" s="6" t="s">
        <v>6039</v>
      </c>
      <c r="Z272" s="6" t="s">
        <v>6043</v>
      </c>
      <c r="AA272" s="6" t="s">
        <v>262</v>
      </c>
      <c r="AB272" s="6" t="s">
        <v>6044</v>
      </c>
      <c r="AC272" s="6" t="s">
        <v>262</v>
      </c>
      <c r="AD272" s="6" t="s">
        <v>5433</v>
      </c>
      <c r="AE272" s="6" t="s">
        <v>262</v>
      </c>
      <c r="AF272" s="6" t="s">
        <v>26</v>
      </c>
      <c r="AG272" s="6" t="s">
        <v>27</v>
      </c>
    </row>
    <row r="273" spans="1:94" ht="24" customHeight="1">
      <c r="A273" s="13">
        <f t="shared" si="13"/>
        <v>87</v>
      </c>
      <c r="B273" s="38" t="s">
        <v>51</v>
      </c>
      <c r="C273" s="64" t="s">
        <v>367</v>
      </c>
      <c r="D273" s="6" t="s">
        <v>3448</v>
      </c>
      <c r="E273" s="6" t="s">
        <v>3449</v>
      </c>
      <c r="F273" s="6" t="s">
        <v>243</v>
      </c>
      <c r="G273" s="6" t="s">
        <v>5</v>
      </c>
      <c r="H273" s="6" t="s">
        <v>3450</v>
      </c>
      <c r="I273" s="6" t="s">
        <v>7</v>
      </c>
      <c r="J273" s="6" t="s">
        <v>33</v>
      </c>
      <c r="K273" s="6" t="s">
        <v>3451</v>
      </c>
      <c r="L273" s="6" t="s">
        <v>3452</v>
      </c>
      <c r="M273" s="6" t="s">
        <v>3453</v>
      </c>
      <c r="N273" s="6" t="s">
        <v>3454</v>
      </c>
      <c r="O273" s="7" t="s">
        <v>3455</v>
      </c>
      <c r="P273" s="6" t="s">
        <v>3456</v>
      </c>
      <c r="Q273" s="6" t="s">
        <v>3457</v>
      </c>
      <c r="R273" s="6" t="s">
        <v>3457</v>
      </c>
      <c r="S273" s="6" t="s">
        <v>3458</v>
      </c>
      <c r="T273" s="6" t="s">
        <v>3459</v>
      </c>
      <c r="U273" s="6" t="s">
        <v>3460</v>
      </c>
      <c r="V273" s="6" t="s">
        <v>66</v>
      </c>
      <c r="W273" s="6" t="s">
        <v>19</v>
      </c>
      <c r="X273" s="6" t="s">
        <v>3461</v>
      </c>
      <c r="Y273" s="6" t="s">
        <v>3462</v>
      </c>
      <c r="Z273" s="6" t="s">
        <v>3463</v>
      </c>
      <c r="AA273" s="6" t="s">
        <v>3457</v>
      </c>
      <c r="AB273" s="6" t="s">
        <v>3464</v>
      </c>
      <c r="AC273" s="6" t="s">
        <v>3465</v>
      </c>
      <c r="AD273" s="6" t="s">
        <v>3466</v>
      </c>
      <c r="AE273" s="6" t="s">
        <v>3467</v>
      </c>
      <c r="AF273" s="6" t="s">
        <v>26</v>
      </c>
      <c r="AG273" s="6" t="s">
        <v>27</v>
      </c>
    </row>
    <row r="274" spans="1:94" s="4" customFormat="1" ht="24" customHeight="1">
      <c r="A274" s="13">
        <f t="shared" si="13"/>
        <v>88</v>
      </c>
      <c r="B274" s="38" t="s">
        <v>51</v>
      </c>
      <c r="C274" s="64" t="s">
        <v>367</v>
      </c>
      <c r="D274" s="6" t="s">
        <v>368</v>
      </c>
      <c r="E274" s="6" t="s">
        <v>369</v>
      </c>
      <c r="F274" s="6" t="s">
        <v>222</v>
      </c>
      <c r="G274" s="6" t="s">
        <v>5</v>
      </c>
      <c r="H274" s="6" t="s">
        <v>370</v>
      </c>
      <c r="I274" s="6" t="s">
        <v>7</v>
      </c>
      <c r="J274" s="6" t="s">
        <v>371</v>
      </c>
      <c r="K274" s="6" t="s">
        <v>372</v>
      </c>
      <c r="L274" s="6" t="s">
        <v>373</v>
      </c>
      <c r="M274" s="6" t="s">
        <v>374</v>
      </c>
      <c r="N274" s="6" t="s">
        <v>375</v>
      </c>
      <c r="O274" s="7" t="s">
        <v>376</v>
      </c>
      <c r="P274" s="6" t="s">
        <v>377</v>
      </c>
      <c r="Q274" s="6" t="s">
        <v>378</v>
      </c>
      <c r="R274" s="6" t="s">
        <v>336</v>
      </c>
      <c r="S274" s="6" t="s">
        <v>379</v>
      </c>
      <c r="T274" s="6" t="s">
        <v>380</v>
      </c>
      <c r="U274" s="6" t="s">
        <v>381</v>
      </c>
      <c r="V274" s="6" t="s">
        <v>18</v>
      </c>
      <c r="W274" s="6" t="s">
        <v>19</v>
      </c>
      <c r="X274" s="6" t="s">
        <v>382</v>
      </c>
      <c r="Y274" s="6" t="s">
        <v>383</v>
      </c>
      <c r="Z274" s="6">
        <v>85515770120</v>
      </c>
      <c r="AA274" s="6" t="s">
        <v>336</v>
      </c>
      <c r="AB274" s="6" t="s">
        <v>384</v>
      </c>
      <c r="AC274" s="6" t="s">
        <v>385</v>
      </c>
      <c r="AD274" s="6" t="s">
        <v>386</v>
      </c>
      <c r="AE274" s="6" t="s">
        <v>310</v>
      </c>
      <c r="AF274" s="6" t="s">
        <v>135</v>
      </c>
      <c r="AG274" s="6" t="s">
        <v>27</v>
      </c>
    </row>
    <row r="275" spans="1:94" s="4" customFormat="1" ht="24" customHeight="1">
      <c r="A275" s="13">
        <f t="shared" si="13"/>
        <v>89</v>
      </c>
      <c r="B275" s="38" t="s">
        <v>51</v>
      </c>
      <c r="C275" s="64" t="s">
        <v>367</v>
      </c>
      <c r="D275" s="6" t="s">
        <v>6190</v>
      </c>
      <c r="E275" s="6" t="s">
        <v>6191</v>
      </c>
      <c r="F275" s="6" t="s">
        <v>407</v>
      </c>
      <c r="G275" s="6" t="s">
        <v>5</v>
      </c>
      <c r="H275" s="6" t="s">
        <v>6192</v>
      </c>
      <c r="I275" s="6" t="s">
        <v>7</v>
      </c>
      <c r="J275" s="6" t="s">
        <v>33</v>
      </c>
      <c r="K275" s="6" t="s">
        <v>6193</v>
      </c>
      <c r="L275" s="6" t="s">
        <v>6194</v>
      </c>
      <c r="M275" s="6" t="s">
        <v>6195</v>
      </c>
      <c r="N275" s="6" t="s">
        <v>6196</v>
      </c>
      <c r="O275" s="7" t="s">
        <v>6197</v>
      </c>
      <c r="P275" s="6" t="s">
        <v>6198</v>
      </c>
      <c r="Q275" s="6">
        <v>6088213830</v>
      </c>
      <c r="R275" s="6">
        <v>6088260860</v>
      </c>
      <c r="S275" s="6" t="s">
        <v>6199</v>
      </c>
      <c r="T275" s="6" t="s">
        <v>6200</v>
      </c>
      <c r="U275" s="6" t="s">
        <v>6201</v>
      </c>
      <c r="V275" s="6" t="s">
        <v>66</v>
      </c>
      <c r="W275" s="6" t="s">
        <v>19</v>
      </c>
      <c r="X275" s="6" t="s">
        <v>6202</v>
      </c>
      <c r="Y275" s="6" t="s">
        <v>6198</v>
      </c>
      <c r="Z275" s="6">
        <v>88215830</v>
      </c>
      <c r="AA275" s="6">
        <v>88260860</v>
      </c>
      <c r="AB275" s="6" t="s">
        <v>6203</v>
      </c>
      <c r="AC275" s="6" t="s">
        <v>6204</v>
      </c>
      <c r="AD275" s="6" t="s">
        <v>6205</v>
      </c>
      <c r="AE275" s="6" t="s">
        <v>6206</v>
      </c>
      <c r="AF275" s="6" t="s">
        <v>26</v>
      </c>
      <c r="AG275" s="6" t="s">
        <v>27</v>
      </c>
    </row>
    <row r="276" spans="1:94" ht="24" customHeight="1">
      <c r="A276" s="13">
        <f t="shared" si="13"/>
        <v>90</v>
      </c>
      <c r="B276" s="38" t="s">
        <v>51</v>
      </c>
      <c r="C276" s="64" t="s">
        <v>367</v>
      </c>
      <c r="D276" s="6" t="s">
        <v>2372</v>
      </c>
      <c r="E276" s="6" t="s">
        <v>2373</v>
      </c>
      <c r="F276" s="6" t="s">
        <v>243</v>
      </c>
      <c r="G276" s="6" t="s">
        <v>5</v>
      </c>
      <c r="H276" s="6" t="s">
        <v>2374</v>
      </c>
      <c r="I276" s="6" t="s">
        <v>7</v>
      </c>
      <c r="J276" s="6" t="s">
        <v>371</v>
      </c>
      <c r="K276" s="6" t="s">
        <v>2375</v>
      </c>
      <c r="L276" s="6" t="s">
        <v>2376</v>
      </c>
      <c r="M276" s="6" t="s">
        <v>2377</v>
      </c>
      <c r="N276" s="6" t="s">
        <v>2378</v>
      </c>
      <c r="O276" s="7" t="s">
        <v>2379</v>
      </c>
      <c r="P276" s="6" t="s">
        <v>2380</v>
      </c>
      <c r="Q276" s="6" t="s">
        <v>2381</v>
      </c>
      <c r="R276" s="6" t="s">
        <v>205</v>
      </c>
      <c r="S276" s="6" t="s">
        <v>2382</v>
      </c>
      <c r="T276" s="6" t="s">
        <v>2383</v>
      </c>
      <c r="U276" s="6" t="s">
        <v>2384</v>
      </c>
      <c r="V276" s="6" t="s">
        <v>66</v>
      </c>
      <c r="W276" s="6" t="s">
        <v>801</v>
      </c>
      <c r="X276" s="6" t="s">
        <v>2385</v>
      </c>
      <c r="Y276" s="6" t="s">
        <v>2386</v>
      </c>
      <c r="Z276" s="6" t="s">
        <v>2387</v>
      </c>
      <c r="AA276" s="6" t="s">
        <v>205</v>
      </c>
      <c r="AB276" s="6" t="s">
        <v>2388</v>
      </c>
      <c r="AC276" s="6" t="s">
        <v>2389</v>
      </c>
      <c r="AD276" s="6" t="s">
        <v>2390</v>
      </c>
      <c r="AE276" s="6" t="s">
        <v>2391</v>
      </c>
      <c r="AF276" s="6" t="s">
        <v>26</v>
      </c>
      <c r="AG276" s="6" t="s">
        <v>27</v>
      </c>
    </row>
    <row r="277" spans="1:94" s="61" customFormat="1" ht="24" customHeight="1">
      <c r="A277" s="13">
        <f t="shared" si="13"/>
        <v>91</v>
      </c>
      <c r="B277" s="38" t="s">
        <v>51</v>
      </c>
      <c r="C277" s="64" t="s">
        <v>200</v>
      </c>
      <c r="D277" s="6" t="s">
        <v>201</v>
      </c>
      <c r="E277" s="6" t="s">
        <v>202</v>
      </c>
      <c r="F277" s="6" t="s">
        <v>203</v>
      </c>
      <c r="G277" s="6" t="s">
        <v>5</v>
      </c>
      <c r="H277" s="6" t="s">
        <v>204</v>
      </c>
      <c r="I277" s="6" t="s">
        <v>7</v>
      </c>
      <c r="J277" s="6" t="s">
        <v>33</v>
      </c>
      <c r="K277" s="6" t="s">
        <v>205</v>
      </c>
      <c r="L277" s="6" t="s">
        <v>206</v>
      </c>
      <c r="M277" s="6" t="s">
        <v>207</v>
      </c>
      <c r="N277" s="6" t="s">
        <v>208</v>
      </c>
      <c r="O277" s="7" t="s">
        <v>209</v>
      </c>
      <c r="P277" s="6" t="s">
        <v>210</v>
      </c>
      <c r="Q277" s="6">
        <v>6737146680</v>
      </c>
      <c r="R277" s="6">
        <v>6732336487</v>
      </c>
      <c r="S277" s="6" t="s">
        <v>211</v>
      </c>
      <c r="T277" s="6" t="s">
        <v>212</v>
      </c>
      <c r="U277" s="6" t="s">
        <v>213</v>
      </c>
      <c r="V277" s="6" t="s">
        <v>66</v>
      </c>
      <c r="W277" s="6" t="s">
        <v>19</v>
      </c>
      <c r="X277" s="6" t="s">
        <v>214</v>
      </c>
      <c r="Y277" s="6" t="s">
        <v>215</v>
      </c>
      <c r="Z277" s="6">
        <v>6738954388</v>
      </c>
      <c r="AA277" s="6">
        <v>6732336487</v>
      </c>
      <c r="AB277" s="6" t="s">
        <v>216</v>
      </c>
      <c r="AC277" s="6" t="s">
        <v>217</v>
      </c>
      <c r="AD277" s="6" t="s">
        <v>218</v>
      </c>
      <c r="AE277" s="6" t="s">
        <v>219</v>
      </c>
      <c r="AF277" s="6" t="s">
        <v>26</v>
      </c>
      <c r="AG277" s="6" t="s">
        <v>27</v>
      </c>
      <c r="AH277" s="60"/>
      <c r="AI277" s="60"/>
      <c r="AJ277" s="60"/>
      <c r="AK277" s="60"/>
      <c r="AL277" s="60"/>
      <c r="AM277" s="60"/>
      <c r="AN277" s="60"/>
      <c r="AO277" s="60"/>
      <c r="AP277" s="60"/>
      <c r="AQ277" s="60"/>
      <c r="AR277" s="60"/>
      <c r="AS277" s="60"/>
      <c r="AT277" s="60"/>
      <c r="AU277" s="60"/>
      <c r="AV277" s="60"/>
      <c r="AW277" s="60"/>
      <c r="AX277" s="60"/>
      <c r="AY277" s="60"/>
      <c r="AZ277" s="60"/>
      <c r="BA277" s="60"/>
      <c r="BB277" s="60"/>
      <c r="BC277" s="60"/>
      <c r="BD277" s="60"/>
      <c r="BE277" s="60"/>
      <c r="BF277" s="60"/>
      <c r="BG277" s="60"/>
      <c r="BH277" s="60"/>
      <c r="BI277" s="60"/>
      <c r="BJ277" s="60"/>
      <c r="BK277" s="60"/>
      <c r="BL277" s="60"/>
      <c r="BM277" s="60"/>
      <c r="BN277" s="60"/>
      <c r="BO277" s="60"/>
      <c r="BP277" s="60"/>
      <c r="BQ277" s="60"/>
      <c r="BR277" s="60"/>
      <c r="BS277" s="60"/>
      <c r="BT277" s="60"/>
      <c r="BU277" s="60"/>
      <c r="BV277" s="60"/>
      <c r="BW277" s="60"/>
      <c r="BX277" s="60"/>
      <c r="BY277" s="60"/>
      <c r="BZ277" s="60"/>
      <c r="CA277" s="60"/>
      <c r="CB277" s="60"/>
      <c r="CC277" s="60"/>
      <c r="CD277" s="60"/>
      <c r="CE277" s="60"/>
      <c r="CF277" s="60"/>
      <c r="CG277" s="60"/>
      <c r="CH277" s="60"/>
      <c r="CI277" s="60"/>
      <c r="CJ277" s="60"/>
      <c r="CK277" s="60"/>
      <c r="CL277" s="60"/>
      <c r="CM277" s="60"/>
      <c r="CN277" s="60"/>
      <c r="CO277" s="60"/>
      <c r="CP277" s="60"/>
    </row>
    <row r="278" spans="1:94" ht="24" customHeight="1">
      <c r="A278" s="13">
        <f t="shared" si="13"/>
        <v>92</v>
      </c>
      <c r="B278" s="38" t="s">
        <v>51</v>
      </c>
      <c r="C278" s="64" t="s">
        <v>200</v>
      </c>
      <c r="D278" s="6" t="s">
        <v>730</v>
      </c>
      <c r="E278" s="6" t="s">
        <v>731</v>
      </c>
      <c r="F278" s="6" t="s">
        <v>243</v>
      </c>
      <c r="G278" s="6" t="s">
        <v>5</v>
      </c>
      <c r="H278" s="6" t="s">
        <v>732</v>
      </c>
      <c r="I278" s="6" t="s">
        <v>7</v>
      </c>
      <c r="J278" s="6" t="s">
        <v>33</v>
      </c>
      <c r="K278" s="6" t="s">
        <v>733</v>
      </c>
      <c r="L278" s="6" t="s">
        <v>734</v>
      </c>
      <c r="M278" s="6" t="s">
        <v>735</v>
      </c>
      <c r="N278" s="6" t="s">
        <v>736</v>
      </c>
      <c r="O278" s="6" t="s">
        <v>737</v>
      </c>
      <c r="P278" s="6" t="s">
        <v>738</v>
      </c>
      <c r="Q278" s="6">
        <v>822824282</v>
      </c>
      <c r="R278" s="6">
        <v>822824282</v>
      </c>
      <c r="S278" s="6" t="s">
        <v>739</v>
      </c>
      <c r="T278" s="6" t="s">
        <v>740</v>
      </c>
      <c r="U278" s="6" t="s">
        <v>741</v>
      </c>
      <c r="V278" s="6" t="s">
        <v>18</v>
      </c>
      <c r="W278" s="6" t="s">
        <v>193</v>
      </c>
      <c r="X278" s="6" t="s">
        <v>736</v>
      </c>
      <c r="Y278" s="6" t="s">
        <v>738</v>
      </c>
      <c r="Z278" s="6">
        <v>822824282</v>
      </c>
      <c r="AA278" s="6">
        <v>822824282</v>
      </c>
      <c r="AB278" s="6" t="s">
        <v>742</v>
      </c>
      <c r="AC278" s="6" t="s">
        <v>743</v>
      </c>
      <c r="AD278" s="6" t="s">
        <v>744</v>
      </c>
      <c r="AE278" s="6" t="s">
        <v>745</v>
      </c>
      <c r="AF278" s="6" t="s">
        <v>26</v>
      </c>
      <c r="AG278" s="6" t="s">
        <v>27</v>
      </c>
      <c r="AH278" s="60"/>
      <c r="AI278" s="60"/>
      <c r="AJ278" s="60"/>
      <c r="AK278" s="60"/>
      <c r="AL278" s="60"/>
      <c r="AM278" s="60"/>
      <c r="AN278" s="60"/>
      <c r="AO278" s="60"/>
      <c r="AP278" s="60"/>
      <c r="AQ278" s="60"/>
      <c r="AR278" s="60"/>
      <c r="AS278" s="60"/>
      <c r="AT278" s="60"/>
      <c r="AU278" s="60"/>
      <c r="AV278" s="60"/>
      <c r="AW278" s="60"/>
      <c r="AX278" s="60"/>
      <c r="AY278" s="60"/>
      <c r="AZ278" s="60"/>
      <c r="BA278" s="60"/>
      <c r="BB278" s="60"/>
      <c r="BC278" s="60"/>
      <c r="BD278" s="60"/>
      <c r="BE278" s="60"/>
      <c r="BF278" s="60"/>
      <c r="BG278" s="60"/>
      <c r="BH278" s="60"/>
      <c r="BI278" s="60"/>
      <c r="BJ278" s="60"/>
      <c r="BK278" s="60"/>
      <c r="BL278" s="60"/>
      <c r="BM278" s="60"/>
      <c r="BN278" s="60"/>
      <c r="BO278" s="60"/>
      <c r="BP278" s="60"/>
      <c r="BQ278" s="60"/>
      <c r="BR278" s="60"/>
      <c r="BS278" s="60"/>
      <c r="BT278" s="60"/>
      <c r="BU278" s="60"/>
      <c r="BV278" s="60"/>
      <c r="BW278" s="60"/>
      <c r="BX278" s="60"/>
      <c r="BY278" s="60"/>
      <c r="BZ278" s="60"/>
      <c r="CA278" s="60"/>
      <c r="CB278" s="60"/>
      <c r="CC278" s="60"/>
      <c r="CD278" s="60"/>
      <c r="CE278" s="60"/>
      <c r="CF278" s="60"/>
      <c r="CG278" s="60"/>
      <c r="CH278" s="60"/>
      <c r="CI278" s="60"/>
      <c r="CJ278" s="60"/>
      <c r="CK278" s="60"/>
      <c r="CL278" s="60"/>
      <c r="CM278" s="60"/>
      <c r="CN278" s="60"/>
      <c r="CO278" s="60"/>
      <c r="CP278" s="60"/>
    </row>
    <row r="279" spans="1:94" ht="24" customHeight="1">
      <c r="A279" s="13">
        <f t="shared" si="13"/>
        <v>93</v>
      </c>
      <c r="B279" s="38" t="s">
        <v>51</v>
      </c>
      <c r="C279" s="64" t="s">
        <v>200</v>
      </c>
      <c r="D279" s="6" t="s">
        <v>3763</v>
      </c>
      <c r="E279" s="6" t="s">
        <v>3764</v>
      </c>
      <c r="F279" s="6" t="s">
        <v>407</v>
      </c>
      <c r="G279" s="6" t="s">
        <v>5</v>
      </c>
      <c r="H279" s="6" t="s">
        <v>3765</v>
      </c>
      <c r="I279" s="6" t="s">
        <v>715</v>
      </c>
      <c r="J279" s="6" t="s">
        <v>33</v>
      </c>
      <c r="K279" s="6" t="s">
        <v>3766</v>
      </c>
      <c r="L279" s="6" t="s">
        <v>3767</v>
      </c>
      <c r="M279" s="6" t="s">
        <v>3768</v>
      </c>
      <c r="N279" s="6" t="s">
        <v>3769</v>
      </c>
      <c r="O279" s="7" t="s">
        <v>3770</v>
      </c>
      <c r="P279" s="6" t="s">
        <v>3771</v>
      </c>
      <c r="Q279" s="6">
        <v>60193810914</v>
      </c>
      <c r="R279" s="6">
        <v>60320934178</v>
      </c>
      <c r="S279" s="6" t="s">
        <v>3772</v>
      </c>
      <c r="T279" s="6" t="s">
        <v>3773</v>
      </c>
      <c r="U279" s="6" t="s">
        <v>3774</v>
      </c>
      <c r="V279" s="6" t="s">
        <v>18</v>
      </c>
      <c r="W279" s="6" t="s">
        <v>19</v>
      </c>
      <c r="X279" s="6" t="s">
        <v>3769</v>
      </c>
      <c r="Y279" s="6" t="s">
        <v>3771</v>
      </c>
      <c r="Z279" s="6">
        <v>60193810914</v>
      </c>
      <c r="AA279" s="6">
        <v>60320934178</v>
      </c>
      <c r="AB279" s="6" t="s">
        <v>3775</v>
      </c>
      <c r="AC279" s="6" t="s">
        <v>3776</v>
      </c>
      <c r="AD279" s="6" t="s">
        <v>3777</v>
      </c>
      <c r="AE279" s="6" t="s">
        <v>3778</v>
      </c>
      <c r="AF279" s="6" t="s">
        <v>26</v>
      </c>
      <c r="AG279" s="6" t="s">
        <v>27</v>
      </c>
      <c r="AH279" s="60"/>
      <c r="AI279" s="60"/>
      <c r="AJ279" s="60"/>
      <c r="AK279" s="60"/>
      <c r="AL279" s="60"/>
      <c r="AM279" s="60"/>
      <c r="AN279" s="60"/>
      <c r="AO279" s="60"/>
      <c r="AP279" s="60"/>
      <c r="AQ279" s="60"/>
      <c r="AR279" s="60"/>
      <c r="AS279" s="60"/>
      <c r="AT279" s="60"/>
      <c r="AU279" s="60"/>
      <c r="AV279" s="60"/>
      <c r="AW279" s="60"/>
      <c r="AX279" s="60"/>
      <c r="AY279" s="60"/>
      <c r="AZ279" s="60"/>
      <c r="BA279" s="60"/>
      <c r="BB279" s="60"/>
      <c r="BC279" s="60"/>
      <c r="BD279" s="60"/>
      <c r="BE279" s="60"/>
      <c r="BF279" s="60"/>
      <c r="BG279" s="60"/>
      <c r="BH279" s="60"/>
      <c r="BI279" s="60"/>
      <c r="BJ279" s="60"/>
      <c r="BK279" s="60"/>
      <c r="BL279" s="60"/>
      <c r="BM279" s="60"/>
      <c r="BN279" s="60"/>
      <c r="BO279" s="60"/>
      <c r="BP279" s="60"/>
      <c r="BQ279" s="60"/>
      <c r="BR279" s="60"/>
      <c r="BS279" s="60"/>
      <c r="BT279" s="60"/>
      <c r="BU279" s="60"/>
      <c r="BV279" s="60"/>
      <c r="BW279" s="60"/>
      <c r="BX279" s="60"/>
      <c r="BY279" s="60"/>
      <c r="BZ279" s="60"/>
      <c r="CA279" s="60"/>
      <c r="CB279" s="60"/>
      <c r="CC279" s="60"/>
      <c r="CD279" s="60"/>
      <c r="CE279" s="60"/>
      <c r="CF279" s="60"/>
      <c r="CG279" s="60"/>
      <c r="CH279" s="60"/>
      <c r="CI279" s="60"/>
      <c r="CJ279" s="60"/>
      <c r="CK279" s="60"/>
      <c r="CL279" s="60"/>
      <c r="CM279" s="60"/>
      <c r="CN279" s="60"/>
      <c r="CO279" s="60"/>
      <c r="CP279" s="60"/>
    </row>
    <row r="280" spans="1:94" ht="24" customHeight="1">
      <c r="A280" s="13">
        <f t="shared" si="13"/>
        <v>94</v>
      </c>
      <c r="B280" s="38" t="s">
        <v>51</v>
      </c>
      <c r="C280" s="66" t="s">
        <v>200</v>
      </c>
      <c r="D280" s="34" t="s">
        <v>1905</v>
      </c>
      <c r="E280" s="34" t="s">
        <v>1906</v>
      </c>
      <c r="F280" s="34" t="s">
        <v>243</v>
      </c>
      <c r="G280" s="34" t="s">
        <v>5</v>
      </c>
      <c r="H280" s="34" t="s">
        <v>1907</v>
      </c>
      <c r="I280" s="34" t="s">
        <v>266</v>
      </c>
      <c r="J280" s="34" t="s">
        <v>33</v>
      </c>
      <c r="K280" s="34" t="s">
        <v>1908</v>
      </c>
      <c r="L280" s="34" t="s">
        <v>1909</v>
      </c>
      <c r="M280" s="34" t="s">
        <v>1910</v>
      </c>
      <c r="N280" s="34" t="s">
        <v>1911</v>
      </c>
      <c r="O280" s="35" t="s">
        <v>1912</v>
      </c>
      <c r="P280" s="34" t="s">
        <v>1913</v>
      </c>
      <c r="Q280" s="34" t="s">
        <v>1914</v>
      </c>
      <c r="R280" s="34" t="s">
        <v>1913</v>
      </c>
      <c r="S280" s="34" t="s">
        <v>1915</v>
      </c>
      <c r="T280" s="34" t="s">
        <v>1916</v>
      </c>
      <c r="U280" s="34" t="s">
        <v>1917</v>
      </c>
      <c r="V280" s="34" t="s">
        <v>66</v>
      </c>
      <c r="W280" s="34" t="s">
        <v>19</v>
      </c>
      <c r="X280" s="34" t="s">
        <v>1918</v>
      </c>
      <c r="Y280" s="34" t="s">
        <v>1919</v>
      </c>
      <c r="Z280" s="34">
        <v>639198935309</v>
      </c>
      <c r="AA280" s="34" t="s">
        <v>205</v>
      </c>
      <c r="AB280" s="34" t="s">
        <v>1920</v>
      </c>
      <c r="AC280" s="34" t="s">
        <v>1921</v>
      </c>
      <c r="AD280" s="34" t="s">
        <v>1922</v>
      </c>
      <c r="AE280" s="34" t="s">
        <v>1923</v>
      </c>
      <c r="AF280" s="34" t="s">
        <v>26</v>
      </c>
      <c r="AG280" s="34" t="s">
        <v>27</v>
      </c>
    </row>
    <row r="281" spans="1:94" ht="24" customHeight="1">
      <c r="A281" s="13">
        <f t="shared" si="13"/>
        <v>95</v>
      </c>
      <c r="B281" s="38" t="s">
        <v>51</v>
      </c>
      <c r="C281" s="64" t="s">
        <v>0</v>
      </c>
      <c r="D281" s="6" t="s">
        <v>1262</v>
      </c>
      <c r="E281" s="6" t="s">
        <v>1263</v>
      </c>
      <c r="F281" s="6" t="s">
        <v>1264</v>
      </c>
      <c r="G281" s="6" t="s">
        <v>117</v>
      </c>
      <c r="H281" s="6" t="s">
        <v>1265</v>
      </c>
      <c r="I281" s="6" t="s">
        <v>7</v>
      </c>
      <c r="J281" s="6" t="s">
        <v>448</v>
      </c>
      <c r="K281" s="6" t="s">
        <v>1266</v>
      </c>
      <c r="L281" s="6" t="s">
        <v>1267</v>
      </c>
      <c r="M281" s="6" t="s">
        <v>1268</v>
      </c>
      <c r="N281" s="6" t="s">
        <v>1269</v>
      </c>
      <c r="O281" s="7" t="s">
        <v>1270</v>
      </c>
      <c r="P281" s="6" t="s">
        <v>1271</v>
      </c>
      <c r="Q281" s="6">
        <v>6703323855</v>
      </c>
      <c r="R281" s="6" t="s">
        <v>421</v>
      </c>
      <c r="S281" s="6" t="s">
        <v>1272</v>
      </c>
      <c r="T281" s="6" t="s">
        <v>1273</v>
      </c>
      <c r="U281" s="6" t="s">
        <v>1274</v>
      </c>
      <c r="V281" s="6" t="s">
        <v>66</v>
      </c>
      <c r="W281" s="6" t="s">
        <v>19</v>
      </c>
      <c r="X281" s="6" t="s">
        <v>1275</v>
      </c>
      <c r="Y281" s="6" t="s">
        <v>1276</v>
      </c>
      <c r="Z281" s="6" t="s">
        <v>1277</v>
      </c>
      <c r="AA281" s="6" t="s">
        <v>421</v>
      </c>
      <c r="AB281" s="6" t="s">
        <v>1278</v>
      </c>
      <c r="AC281" s="6" t="s">
        <v>1279</v>
      </c>
      <c r="AD281" s="6" t="s">
        <v>1280</v>
      </c>
      <c r="AE281" s="6" t="s">
        <v>1281</v>
      </c>
      <c r="AF281" s="6" t="s">
        <v>26</v>
      </c>
      <c r="AG281" s="6" t="s">
        <v>27</v>
      </c>
    </row>
    <row r="282" spans="1:94" ht="24" customHeight="1">
      <c r="A282" s="13">
        <f t="shared" si="13"/>
        <v>96</v>
      </c>
      <c r="B282" s="38" t="s">
        <v>51</v>
      </c>
      <c r="C282" s="65" t="s">
        <v>0</v>
      </c>
      <c r="D282" s="11" t="s">
        <v>6841</v>
      </c>
      <c r="E282" s="11" t="s">
        <v>1826</v>
      </c>
      <c r="F282" s="11" t="s">
        <v>52</v>
      </c>
      <c r="G282" s="11" t="s">
        <v>244</v>
      </c>
      <c r="H282" s="11" t="s">
        <v>1827</v>
      </c>
      <c r="I282" s="11" t="s">
        <v>246</v>
      </c>
      <c r="J282" s="11" t="s">
        <v>33</v>
      </c>
      <c r="K282" s="11" t="s">
        <v>1828</v>
      </c>
      <c r="L282" s="11" t="s">
        <v>1829</v>
      </c>
      <c r="M282" s="11" t="s">
        <v>1830</v>
      </c>
      <c r="N282" s="11" t="s">
        <v>1831</v>
      </c>
      <c r="O282" s="12" t="s">
        <v>1832</v>
      </c>
      <c r="P282" s="11" t="s">
        <v>1833</v>
      </c>
      <c r="Q282" s="11" t="s">
        <v>1834</v>
      </c>
      <c r="R282" s="11" t="s">
        <v>1835</v>
      </c>
      <c r="S282" s="11" t="s">
        <v>1836</v>
      </c>
      <c r="T282" s="11" t="s">
        <v>1837</v>
      </c>
      <c r="U282" s="11" t="s">
        <v>1838</v>
      </c>
      <c r="V282" s="11" t="s">
        <v>66</v>
      </c>
      <c r="W282" s="11" t="s">
        <v>19</v>
      </c>
      <c r="X282" s="11" t="s">
        <v>1839</v>
      </c>
      <c r="Y282" s="11" t="s">
        <v>1833</v>
      </c>
      <c r="Z282" s="11" t="s">
        <v>1840</v>
      </c>
      <c r="AA282" s="11" t="s">
        <v>1835</v>
      </c>
      <c r="AB282" s="11" t="s">
        <v>1841</v>
      </c>
      <c r="AC282" s="11" t="s">
        <v>1842</v>
      </c>
      <c r="AD282" s="11" t="s">
        <v>1843</v>
      </c>
      <c r="AE282" s="11" t="s">
        <v>1844</v>
      </c>
      <c r="AF282" s="11" t="s">
        <v>26</v>
      </c>
      <c r="AG282" s="11" t="s">
        <v>27</v>
      </c>
    </row>
    <row r="283" spans="1:94" ht="24" customHeight="1">
      <c r="A283" s="13"/>
      <c r="B283" s="38" t="s">
        <v>51</v>
      </c>
      <c r="C283" s="65" t="s">
        <v>0</v>
      </c>
      <c r="D283" s="11" t="s">
        <v>6842</v>
      </c>
      <c r="E283" s="11" t="s">
        <v>1826</v>
      </c>
      <c r="F283" s="11" t="s">
        <v>52</v>
      </c>
      <c r="G283" s="11" t="s">
        <v>335</v>
      </c>
      <c r="H283" s="11" t="s">
        <v>5878</v>
      </c>
      <c r="I283" s="11" t="s">
        <v>246</v>
      </c>
      <c r="J283" s="11" t="s">
        <v>33</v>
      </c>
      <c r="K283" s="11" t="s">
        <v>1828</v>
      </c>
      <c r="L283" s="11" t="s">
        <v>5879</v>
      </c>
      <c r="M283" s="11" t="s">
        <v>1830</v>
      </c>
      <c r="N283" s="11" t="s">
        <v>5880</v>
      </c>
      <c r="O283" s="12" t="s">
        <v>5881</v>
      </c>
      <c r="P283" s="11" t="s">
        <v>5882</v>
      </c>
      <c r="Q283" s="11" t="s">
        <v>1834</v>
      </c>
      <c r="R283" s="11" t="s">
        <v>1835</v>
      </c>
      <c r="S283" s="11" t="s">
        <v>5883</v>
      </c>
      <c r="T283" s="11" t="s">
        <v>5884</v>
      </c>
      <c r="U283" s="11" t="s">
        <v>5885</v>
      </c>
      <c r="V283" s="11" t="s">
        <v>18</v>
      </c>
      <c r="W283" s="11" t="s">
        <v>19</v>
      </c>
      <c r="X283" s="11" t="s">
        <v>5886</v>
      </c>
      <c r="Y283" s="11" t="s">
        <v>5882</v>
      </c>
      <c r="Z283" s="11">
        <v>66926964693</v>
      </c>
      <c r="AA283" s="11" t="s">
        <v>1835</v>
      </c>
      <c r="AB283" s="11" t="s">
        <v>5887</v>
      </c>
      <c r="AC283" s="11" t="s">
        <v>5888</v>
      </c>
      <c r="AD283" s="43" t="s">
        <v>869</v>
      </c>
      <c r="AE283" s="43" t="s">
        <v>5889</v>
      </c>
      <c r="AF283" s="43" t="s">
        <v>26</v>
      </c>
      <c r="AG283" s="43" t="s">
        <v>27</v>
      </c>
    </row>
    <row r="284" spans="1:94" ht="24" customHeight="1">
      <c r="A284" s="13">
        <f>1+A282</f>
        <v>97</v>
      </c>
      <c r="B284" s="38" t="s">
        <v>51</v>
      </c>
      <c r="C284" s="64" t="s">
        <v>0</v>
      </c>
      <c r="D284" s="6" t="s">
        <v>5570</v>
      </c>
      <c r="E284" s="6" t="s">
        <v>5571</v>
      </c>
      <c r="F284" s="6" t="s">
        <v>139</v>
      </c>
      <c r="G284" s="6" t="s">
        <v>244</v>
      </c>
      <c r="H284" s="6" t="s">
        <v>5572</v>
      </c>
      <c r="I284" s="6" t="s">
        <v>246</v>
      </c>
      <c r="J284" s="6" t="s">
        <v>33</v>
      </c>
      <c r="K284" s="6" t="s">
        <v>5573</v>
      </c>
      <c r="L284" s="6" t="s">
        <v>5574</v>
      </c>
      <c r="M284" s="6" t="s">
        <v>5575</v>
      </c>
      <c r="N284" s="6" t="s">
        <v>5576</v>
      </c>
      <c r="O284" s="7" t="s">
        <v>5577</v>
      </c>
      <c r="P284" s="6" t="s">
        <v>5578</v>
      </c>
      <c r="Q284" s="6" t="s">
        <v>5579</v>
      </c>
      <c r="R284" s="6" t="s">
        <v>5580</v>
      </c>
      <c r="S284" s="6" t="s">
        <v>5581</v>
      </c>
      <c r="T284" s="6" t="s">
        <v>5582</v>
      </c>
      <c r="U284" s="6" t="s">
        <v>5583</v>
      </c>
      <c r="V284" s="6" t="s">
        <v>66</v>
      </c>
      <c r="W284" s="6" t="s">
        <v>19</v>
      </c>
      <c r="X284" s="6" t="s">
        <v>5584</v>
      </c>
      <c r="Y284" s="6" t="s">
        <v>5578</v>
      </c>
      <c r="Z284" s="6" t="s">
        <v>5579</v>
      </c>
      <c r="AA284" s="6" t="s">
        <v>5585</v>
      </c>
      <c r="AB284" s="6" t="s">
        <v>5586</v>
      </c>
      <c r="AC284" s="6" t="s">
        <v>5587</v>
      </c>
      <c r="AD284" s="6" t="s">
        <v>5588</v>
      </c>
      <c r="AE284" s="6" t="s">
        <v>5589</v>
      </c>
      <c r="AF284" s="6" t="s">
        <v>26</v>
      </c>
      <c r="AG284" s="6" t="s">
        <v>27</v>
      </c>
    </row>
    <row r="285" spans="1:94" ht="24" customHeight="1">
      <c r="A285" s="13">
        <f>1+A284</f>
        <v>98</v>
      </c>
      <c r="B285" s="38" t="s">
        <v>51</v>
      </c>
      <c r="C285" s="64" t="s">
        <v>0</v>
      </c>
      <c r="D285" s="6" t="s">
        <v>2858</v>
      </c>
      <c r="E285" s="6" t="s">
        <v>2859</v>
      </c>
      <c r="F285" s="6" t="s">
        <v>1651</v>
      </c>
      <c r="G285" s="6" t="s">
        <v>117</v>
      </c>
      <c r="H285" s="6" t="s">
        <v>620</v>
      </c>
      <c r="I285" s="6" t="s">
        <v>7</v>
      </c>
      <c r="J285" s="6" t="s">
        <v>33</v>
      </c>
      <c r="K285" s="6" t="s">
        <v>2860</v>
      </c>
      <c r="L285" s="6" t="s">
        <v>2861</v>
      </c>
      <c r="M285" s="6" t="s">
        <v>2862</v>
      </c>
      <c r="N285" s="6" t="s">
        <v>2863</v>
      </c>
      <c r="O285" s="7" t="s">
        <v>2864</v>
      </c>
      <c r="P285" s="6" t="s">
        <v>2865</v>
      </c>
      <c r="Q285" s="6">
        <f>62 - 21 - 86617152</f>
        <v>-86617111</v>
      </c>
      <c r="R285" s="6">
        <f>62 - 21 - 86617152</f>
        <v>-86617111</v>
      </c>
      <c r="S285" s="6" t="s">
        <v>2866</v>
      </c>
      <c r="T285" s="6" t="s">
        <v>2867</v>
      </c>
      <c r="U285" s="6" t="s">
        <v>2868</v>
      </c>
      <c r="V285" s="6" t="s">
        <v>66</v>
      </c>
      <c r="W285" s="6" t="s">
        <v>19</v>
      </c>
      <c r="X285" s="6" t="s">
        <v>2869</v>
      </c>
      <c r="Y285" s="6" t="s">
        <v>2870</v>
      </c>
      <c r="Z285" s="6" t="s">
        <v>2871</v>
      </c>
      <c r="AA285" s="6" t="s">
        <v>2872</v>
      </c>
      <c r="AB285" s="6" t="s">
        <v>2873</v>
      </c>
      <c r="AC285" s="6" t="s">
        <v>2874</v>
      </c>
      <c r="AD285" s="6" t="s">
        <v>620</v>
      </c>
      <c r="AE285" s="6" t="s">
        <v>2875</v>
      </c>
      <c r="AF285" s="6" t="s">
        <v>1517</v>
      </c>
      <c r="AG285" s="6" t="s">
        <v>27</v>
      </c>
    </row>
    <row r="286" spans="1:94" ht="24" customHeight="1">
      <c r="A286" s="13">
        <f t="shared" si="13"/>
        <v>99</v>
      </c>
      <c r="B286" s="38" t="s">
        <v>51</v>
      </c>
      <c r="C286" s="68" t="s">
        <v>0</v>
      </c>
      <c r="D286" s="6" t="s">
        <v>5192</v>
      </c>
      <c r="E286" s="6" t="s">
        <v>5192</v>
      </c>
      <c r="F286" s="6" t="s">
        <v>222</v>
      </c>
      <c r="G286" s="6" t="s">
        <v>5</v>
      </c>
      <c r="H286" s="6" t="s">
        <v>5193</v>
      </c>
      <c r="I286" s="6" t="s">
        <v>7</v>
      </c>
      <c r="J286" s="6" t="s">
        <v>33</v>
      </c>
      <c r="K286" s="6" t="s">
        <v>5194</v>
      </c>
      <c r="L286" s="6" t="s">
        <v>5195</v>
      </c>
      <c r="M286" s="6" t="s">
        <v>5196</v>
      </c>
      <c r="N286" s="6" t="s">
        <v>5197</v>
      </c>
      <c r="O286" s="7" t="s">
        <v>5198</v>
      </c>
      <c r="P286" s="6" t="s">
        <v>5199</v>
      </c>
      <c r="Q286" s="6" t="s">
        <v>5200</v>
      </c>
      <c r="R286" s="6" t="s">
        <v>5200</v>
      </c>
      <c r="S286" s="6" t="s">
        <v>5201</v>
      </c>
      <c r="T286" s="6" t="s">
        <v>5202</v>
      </c>
      <c r="U286" s="6" t="s">
        <v>5203</v>
      </c>
      <c r="V286" s="6" t="s">
        <v>66</v>
      </c>
      <c r="W286" s="6" t="s">
        <v>19</v>
      </c>
      <c r="X286" s="6" t="s">
        <v>5197</v>
      </c>
      <c r="Y286" s="6" t="s">
        <v>5199</v>
      </c>
      <c r="Z286" s="6" t="s">
        <v>5200</v>
      </c>
      <c r="AA286" s="6" t="s">
        <v>5200</v>
      </c>
      <c r="AB286" s="6" t="s">
        <v>5204</v>
      </c>
      <c r="AC286" s="6" t="s">
        <v>5205</v>
      </c>
      <c r="AD286" s="6" t="s">
        <v>5206</v>
      </c>
      <c r="AE286" s="6" t="s">
        <v>5207</v>
      </c>
      <c r="AF286" s="6" t="s">
        <v>26</v>
      </c>
      <c r="AG286" s="6" t="s">
        <v>27</v>
      </c>
    </row>
    <row r="287" spans="1:94" ht="24" customHeight="1">
      <c r="A287" s="13">
        <f t="shared" si="13"/>
        <v>100</v>
      </c>
      <c r="B287" s="38" t="s">
        <v>51</v>
      </c>
      <c r="C287" s="64" t="s">
        <v>0</v>
      </c>
      <c r="D287" s="6" t="s">
        <v>3082</v>
      </c>
      <c r="E287" s="6" t="s">
        <v>3083</v>
      </c>
      <c r="F287" s="6" t="s">
        <v>243</v>
      </c>
      <c r="G287" s="6" t="s">
        <v>5</v>
      </c>
      <c r="H287" s="6" t="s">
        <v>3084</v>
      </c>
      <c r="I287" s="6" t="s">
        <v>7</v>
      </c>
      <c r="J287" s="6" t="s">
        <v>33</v>
      </c>
      <c r="K287" s="6" t="s">
        <v>3085</v>
      </c>
      <c r="L287" s="6" t="s">
        <v>3086</v>
      </c>
      <c r="M287" s="6" t="s">
        <v>3087</v>
      </c>
      <c r="N287" s="6" t="s">
        <v>3088</v>
      </c>
      <c r="O287" s="7" t="s">
        <v>3089</v>
      </c>
      <c r="P287" s="6" t="s">
        <v>3090</v>
      </c>
      <c r="Q287" s="6" t="s">
        <v>3091</v>
      </c>
      <c r="R287" s="6" t="s">
        <v>3092</v>
      </c>
      <c r="S287" s="6" t="s">
        <v>3093</v>
      </c>
      <c r="T287" s="6" t="s">
        <v>3094</v>
      </c>
      <c r="U287" s="6" t="s">
        <v>3095</v>
      </c>
      <c r="V287" s="6" t="s">
        <v>66</v>
      </c>
      <c r="W287" s="6" t="s">
        <v>19</v>
      </c>
      <c r="X287" s="6" t="s">
        <v>3096</v>
      </c>
      <c r="Y287" s="6" t="s">
        <v>3097</v>
      </c>
      <c r="Z287" s="6" t="s">
        <v>3091</v>
      </c>
      <c r="AA287" s="6" t="s">
        <v>3092</v>
      </c>
      <c r="AB287" s="6" t="s">
        <v>3098</v>
      </c>
      <c r="AC287" s="6" t="s">
        <v>3099</v>
      </c>
      <c r="AD287" s="6" t="s">
        <v>3100</v>
      </c>
      <c r="AE287" s="6" t="s">
        <v>3101</v>
      </c>
      <c r="AF287" s="6" t="s">
        <v>135</v>
      </c>
      <c r="AG287" s="6" t="s">
        <v>27</v>
      </c>
    </row>
    <row r="288" spans="1:94" ht="24" customHeight="1">
      <c r="A288" s="13">
        <f t="shared" si="13"/>
        <v>101</v>
      </c>
      <c r="B288" s="38" t="s">
        <v>51</v>
      </c>
      <c r="C288" s="64" t="s">
        <v>0</v>
      </c>
      <c r="D288" s="6" t="s">
        <v>4241</v>
      </c>
      <c r="E288" s="6" t="s">
        <v>4242</v>
      </c>
      <c r="F288" s="6" t="s">
        <v>243</v>
      </c>
      <c r="G288" s="6" t="s">
        <v>117</v>
      </c>
      <c r="H288" s="6" t="s">
        <v>4243</v>
      </c>
      <c r="I288" s="6" t="s">
        <v>7</v>
      </c>
      <c r="J288" s="6" t="s">
        <v>33</v>
      </c>
      <c r="K288" s="6" t="s">
        <v>4244</v>
      </c>
      <c r="L288" s="6" t="s">
        <v>4245</v>
      </c>
      <c r="M288" s="6" t="s">
        <v>4246</v>
      </c>
      <c r="N288" s="6" t="s">
        <v>4247</v>
      </c>
      <c r="O288" s="7" t="s">
        <v>4248</v>
      </c>
      <c r="P288" s="6" t="s">
        <v>4249</v>
      </c>
      <c r="Q288" s="6" t="s">
        <v>4250</v>
      </c>
      <c r="R288" s="6" t="s">
        <v>4251</v>
      </c>
      <c r="S288" s="6" t="s">
        <v>4252</v>
      </c>
      <c r="T288" s="6" t="s">
        <v>4253</v>
      </c>
      <c r="U288" s="6" t="s">
        <v>4254</v>
      </c>
      <c r="V288" s="6" t="s">
        <v>66</v>
      </c>
      <c r="W288" s="6" t="s">
        <v>19</v>
      </c>
      <c r="X288" s="6" t="s">
        <v>4255</v>
      </c>
      <c r="Y288" s="6" t="s">
        <v>4256</v>
      </c>
      <c r="Z288" s="6" t="s">
        <v>4250</v>
      </c>
      <c r="AA288" s="6" t="s">
        <v>4251</v>
      </c>
      <c r="AB288" s="6" t="s">
        <v>4257</v>
      </c>
      <c r="AC288" s="6" t="s">
        <v>4258</v>
      </c>
      <c r="AD288" s="6" t="s">
        <v>4259</v>
      </c>
      <c r="AE288" s="6" t="s">
        <v>4260</v>
      </c>
      <c r="AF288" s="6" t="s">
        <v>26</v>
      </c>
      <c r="AG288" s="6" t="s">
        <v>27</v>
      </c>
    </row>
    <row r="289" spans="1:34" ht="24" customHeight="1" thickBot="1">
      <c r="A289" s="13">
        <f t="shared" si="13"/>
        <v>102</v>
      </c>
      <c r="B289" s="38" t="s">
        <v>51</v>
      </c>
      <c r="C289" s="64" t="s">
        <v>0</v>
      </c>
      <c r="D289" s="6" t="s">
        <v>2322</v>
      </c>
      <c r="E289" s="6" t="s">
        <v>2323</v>
      </c>
      <c r="F289" s="6" t="s">
        <v>2325</v>
      </c>
      <c r="G289" s="6" t="s">
        <v>283</v>
      </c>
      <c r="H289" s="6" t="s">
        <v>2326</v>
      </c>
      <c r="I289" s="6" t="s">
        <v>266</v>
      </c>
      <c r="J289" s="6" t="s">
        <v>448</v>
      </c>
      <c r="K289" s="6" t="s">
        <v>2327</v>
      </c>
      <c r="L289" s="6" t="s">
        <v>2328</v>
      </c>
      <c r="M289" s="6" t="s">
        <v>2329</v>
      </c>
      <c r="N289" s="6" t="s">
        <v>2330</v>
      </c>
      <c r="O289" s="7" t="s">
        <v>2331</v>
      </c>
      <c r="P289" s="6" t="s">
        <v>2332</v>
      </c>
      <c r="Q289" s="6" t="s">
        <v>2333</v>
      </c>
      <c r="R289" s="6" t="s">
        <v>2333</v>
      </c>
      <c r="S289" s="6" t="s">
        <v>2334</v>
      </c>
      <c r="T289" s="6" t="s">
        <v>2335</v>
      </c>
      <c r="U289" s="6" t="s">
        <v>2336</v>
      </c>
      <c r="V289" s="6" t="s">
        <v>66</v>
      </c>
      <c r="W289" s="6" t="s">
        <v>19</v>
      </c>
      <c r="X289" s="6" t="s">
        <v>2337</v>
      </c>
      <c r="Y289" s="6" t="s">
        <v>2338</v>
      </c>
      <c r="Z289" s="6">
        <v>8613501010730</v>
      </c>
      <c r="AA289" s="6">
        <v>861067878728</v>
      </c>
      <c r="AB289" s="6" t="s">
        <v>2339</v>
      </c>
      <c r="AC289" s="6" t="s">
        <v>2340</v>
      </c>
      <c r="AD289" s="6" t="s">
        <v>2341</v>
      </c>
      <c r="AE289" s="6" t="s">
        <v>2342</v>
      </c>
      <c r="AF289" s="6" t="s">
        <v>135</v>
      </c>
      <c r="AG289" s="6" t="s">
        <v>27</v>
      </c>
    </row>
    <row r="290" spans="1:34" ht="24" customHeight="1" thickBot="1">
      <c r="A290" s="13">
        <f t="shared" si="13"/>
        <v>103</v>
      </c>
      <c r="B290" s="38" t="s">
        <v>51</v>
      </c>
      <c r="C290" s="64" t="s">
        <v>0</v>
      </c>
      <c r="D290" s="38" t="s">
        <v>6760</v>
      </c>
      <c r="E290" s="38" t="s">
        <v>6761</v>
      </c>
      <c r="F290" s="38" t="s">
        <v>5895</v>
      </c>
      <c r="G290" s="38" t="s">
        <v>117</v>
      </c>
      <c r="H290" s="38" t="s">
        <v>2635</v>
      </c>
      <c r="I290" s="38" t="s">
        <v>7</v>
      </c>
      <c r="J290" s="38" t="s">
        <v>33</v>
      </c>
      <c r="K290" s="38" t="s">
        <v>6762</v>
      </c>
      <c r="L290" s="38" t="s">
        <v>6763</v>
      </c>
      <c r="M290" s="38" t="s">
        <v>6764</v>
      </c>
      <c r="N290" s="38" t="s">
        <v>6765</v>
      </c>
      <c r="O290" s="38" t="s">
        <v>6766</v>
      </c>
      <c r="P290" s="38" t="s">
        <v>6767</v>
      </c>
      <c r="Q290" s="38" t="s">
        <v>6768</v>
      </c>
      <c r="R290" s="38" t="s">
        <v>6768</v>
      </c>
      <c r="S290" s="38" t="s">
        <v>6769</v>
      </c>
      <c r="T290" s="38" t="s">
        <v>6770</v>
      </c>
      <c r="U290" s="38" t="s">
        <v>6771</v>
      </c>
      <c r="V290" s="38" t="s">
        <v>66</v>
      </c>
      <c r="W290" s="38" t="s">
        <v>19</v>
      </c>
      <c r="X290" s="38" t="s">
        <v>6772</v>
      </c>
      <c r="Y290" s="38" t="s">
        <v>6773</v>
      </c>
      <c r="Z290" s="38" t="s">
        <v>6774</v>
      </c>
      <c r="AA290" s="38" t="s">
        <v>6768</v>
      </c>
      <c r="AB290" s="38" t="s">
        <v>6775</v>
      </c>
      <c r="AC290" s="38" t="s">
        <v>6776</v>
      </c>
      <c r="AD290" s="38" t="s">
        <v>6777</v>
      </c>
      <c r="AE290" s="38" t="s">
        <v>6778</v>
      </c>
      <c r="AF290" s="38" t="s">
        <v>135</v>
      </c>
      <c r="AG290" s="38" t="s">
        <v>27</v>
      </c>
      <c r="AH290" s="126"/>
    </row>
    <row r="291" spans="1:34" ht="24" customHeight="1">
      <c r="A291" s="13">
        <f t="shared" si="13"/>
        <v>104</v>
      </c>
      <c r="B291" s="38" t="s">
        <v>51</v>
      </c>
      <c r="C291" s="64" t="s">
        <v>0</v>
      </c>
      <c r="D291" s="6" t="s">
        <v>3503</v>
      </c>
      <c r="E291" s="6" t="s">
        <v>3504</v>
      </c>
      <c r="F291" s="6" t="s">
        <v>1264</v>
      </c>
      <c r="G291" s="6" t="s">
        <v>117</v>
      </c>
      <c r="H291" s="6" t="s">
        <v>1631</v>
      </c>
      <c r="I291" s="6" t="s">
        <v>7</v>
      </c>
      <c r="J291" s="6" t="s">
        <v>33</v>
      </c>
      <c r="K291" s="6" t="s">
        <v>3505</v>
      </c>
      <c r="L291" s="6" t="s">
        <v>3506</v>
      </c>
      <c r="M291" s="6" t="s">
        <v>3507</v>
      </c>
      <c r="N291" s="6" t="s">
        <v>3508</v>
      </c>
      <c r="O291" s="7" t="s">
        <v>3509</v>
      </c>
      <c r="P291" s="6" t="s">
        <v>3510</v>
      </c>
      <c r="Q291" s="6" t="s">
        <v>3511</v>
      </c>
      <c r="R291" s="6" t="s">
        <v>336</v>
      </c>
      <c r="S291" s="6" t="s">
        <v>3512</v>
      </c>
      <c r="T291" s="6" t="s">
        <v>3513</v>
      </c>
      <c r="U291" s="6" t="s">
        <v>3514</v>
      </c>
      <c r="V291" s="6" t="s">
        <v>66</v>
      </c>
      <c r="W291" s="6" t="s">
        <v>19</v>
      </c>
      <c r="X291" s="6" t="s">
        <v>3508</v>
      </c>
      <c r="Y291" s="6" t="s">
        <v>3510</v>
      </c>
      <c r="Z291" s="6">
        <v>67077444410</v>
      </c>
      <c r="AA291" s="6" t="s">
        <v>336</v>
      </c>
      <c r="AB291" s="6" t="s">
        <v>3515</v>
      </c>
      <c r="AC291" s="6" t="s">
        <v>3516</v>
      </c>
      <c r="AD291" s="6" t="s">
        <v>1631</v>
      </c>
      <c r="AE291" s="6" t="s">
        <v>3517</v>
      </c>
      <c r="AF291" s="6" t="s">
        <v>26</v>
      </c>
      <c r="AG291" s="6" t="s">
        <v>27</v>
      </c>
    </row>
    <row r="292" spans="1:34" ht="24" customHeight="1">
      <c r="A292" s="13">
        <f t="shared" si="13"/>
        <v>105</v>
      </c>
      <c r="B292" s="38" t="s">
        <v>51</v>
      </c>
      <c r="C292" s="64" t="s">
        <v>0</v>
      </c>
      <c r="D292" s="6" t="s">
        <v>2511</v>
      </c>
      <c r="E292" s="6" t="s">
        <v>2512</v>
      </c>
      <c r="F292" s="6" t="s">
        <v>1651</v>
      </c>
      <c r="G292" s="6" t="s">
        <v>5</v>
      </c>
      <c r="H292" s="6" t="s">
        <v>133</v>
      </c>
      <c r="I292" s="6" t="s">
        <v>7</v>
      </c>
      <c r="J292" s="6" t="s">
        <v>33</v>
      </c>
      <c r="K292" s="6" t="s">
        <v>2513</v>
      </c>
      <c r="L292" s="6" t="s">
        <v>2514</v>
      </c>
      <c r="M292" s="6" t="s">
        <v>2515</v>
      </c>
      <c r="N292" s="6" t="s">
        <v>2516</v>
      </c>
      <c r="O292" s="7" t="s">
        <v>2517</v>
      </c>
      <c r="P292" s="6" t="s">
        <v>2518</v>
      </c>
      <c r="Q292" s="6" t="s">
        <v>2519</v>
      </c>
      <c r="R292" s="6" t="s">
        <v>2519</v>
      </c>
      <c r="S292" s="6" t="s">
        <v>2520</v>
      </c>
      <c r="T292" s="6" t="s">
        <v>2521</v>
      </c>
      <c r="U292" s="6" t="s">
        <v>2522</v>
      </c>
      <c r="V292" s="6" t="s">
        <v>66</v>
      </c>
      <c r="W292" s="6" t="s">
        <v>19</v>
      </c>
      <c r="X292" s="6" t="s">
        <v>2523</v>
      </c>
      <c r="Y292" s="6" t="s">
        <v>2518</v>
      </c>
      <c r="Z292" s="6" t="s">
        <v>2524</v>
      </c>
      <c r="AA292" s="6">
        <v>62222516378</v>
      </c>
      <c r="AB292" s="6" t="s">
        <v>2525</v>
      </c>
      <c r="AC292" s="6" t="s">
        <v>2526</v>
      </c>
      <c r="AD292" s="6" t="s">
        <v>133</v>
      </c>
      <c r="AE292" s="6" t="s">
        <v>2527</v>
      </c>
      <c r="AF292" s="6" t="s">
        <v>26</v>
      </c>
      <c r="AG292" s="6" t="s">
        <v>27</v>
      </c>
    </row>
    <row r="293" spans="1:34" ht="24" customHeight="1">
      <c r="A293" s="13">
        <f t="shared" si="13"/>
        <v>106</v>
      </c>
      <c r="B293" s="38" t="s">
        <v>51</v>
      </c>
      <c r="C293" s="64" t="s">
        <v>0</v>
      </c>
      <c r="D293" s="6" t="s">
        <v>6948</v>
      </c>
      <c r="E293" s="6" t="s">
        <v>5010</v>
      </c>
      <c r="F293" s="6" t="s">
        <v>407</v>
      </c>
      <c r="G293" s="6" t="s">
        <v>244</v>
      </c>
      <c r="H293" s="6" t="s">
        <v>5011</v>
      </c>
      <c r="I293" s="6" t="s">
        <v>246</v>
      </c>
      <c r="J293" s="6" t="s">
        <v>448</v>
      </c>
      <c r="K293" s="6" t="s">
        <v>5012</v>
      </c>
      <c r="L293" s="6" t="s">
        <v>5013</v>
      </c>
      <c r="M293" s="6" t="s">
        <v>5014</v>
      </c>
      <c r="N293" s="6" t="s">
        <v>5015</v>
      </c>
      <c r="O293" s="7" t="s">
        <v>5016</v>
      </c>
      <c r="P293" s="6" t="s">
        <v>5017</v>
      </c>
      <c r="Q293" s="6">
        <f>603-4256-6122</f>
        <v>-9775</v>
      </c>
      <c r="R293" s="6">
        <f>603-4256-6386</f>
        <v>-10039</v>
      </c>
      <c r="S293" s="6" t="s">
        <v>5018</v>
      </c>
      <c r="T293" s="6" t="s">
        <v>5019</v>
      </c>
      <c r="U293" s="6" t="s">
        <v>5020</v>
      </c>
      <c r="V293" s="6" t="s">
        <v>66</v>
      </c>
      <c r="W293" s="6" t="s">
        <v>19</v>
      </c>
      <c r="X293" s="6" t="s">
        <v>5015</v>
      </c>
      <c r="Y293" s="6" t="s">
        <v>5021</v>
      </c>
      <c r="Z293" s="6">
        <f>603-4256-6122</f>
        <v>-9775</v>
      </c>
      <c r="AA293" s="6">
        <f>603-4256-6386</f>
        <v>-10039</v>
      </c>
      <c r="AB293" s="6" t="s">
        <v>5022</v>
      </c>
      <c r="AC293" s="6" t="s">
        <v>5023</v>
      </c>
      <c r="AD293" s="6" t="s">
        <v>5024</v>
      </c>
      <c r="AE293" s="6" t="s">
        <v>5025</v>
      </c>
      <c r="AF293" s="6" t="s">
        <v>26</v>
      </c>
      <c r="AG293" s="6" t="s">
        <v>27</v>
      </c>
    </row>
    <row r="294" spans="1:34" ht="24" customHeight="1">
      <c r="A294" s="13">
        <f t="shared" si="13"/>
        <v>107</v>
      </c>
      <c r="B294" s="38" t="s">
        <v>51</v>
      </c>
      <c r="C294" s="64" t="s">
        <v>0</v>
      </c>
      <c r="D294" s="34" t="s">
        <v>1702</v>
      </c>
      <c r="E294" s="34" t="s">
        <v>1703</v>
      </c>
      <c r="F294" s="34" t="s">
        <v>52</v>
      </c>
      <c r="G294" s="34" t="s">
        <v>244</v>
      </c>
      <c r="H294" s="34" t="s">
        <v>1704</v>
      </c>
      <c r="I294" s="34" t="s">
        <v>715</v>
      </c>
      <c r="J294" s="34" t="s">
        <v>33</v>
      </c>
      <c r="K294" s="55" t="s">
        <v>1705</v>
      </c>
      <c r="L294" s="55" t="s">
        <v>1706</v>
      </c>
      <c r="M294" s="55" t="s">
        <v>1707</v>
      </c>
      <c r="N294" s="55" t="s">
        <v>1708</v>
      </c>
      <c r="O294" s="56" t="s">
        <v>1709</v>
      </c>
      <c r="P294" s="55" t="s">
        <v>1710</v>
      </c>
      <c r="Q294" s="55">
        <v>66818096966</v>
      </c>
      <c r="R294" s="55" t="s">
        <v>1711</v>
      </c>
      <c r="S294" s="55" t="s">
        <v>1712</v>
      </c>
      <c r="T294" s="55" t="s">
        <v>1713</v>
      </c>
      <c r="U294" s="55" t="s">
        <v>1714</v>
      </c>
      <c r="V294" s="55" t="s">
        <v>66</v>
      </c>
      <c r="W294" s="55" t="s">
        <v>19</v>
      </c>
      <c r="X294" s="55" t="s">
        <v>1715</v>
      </c>
      <c r="Y294" s="55" t="s">
        <v>1710</v>
      </c>
      <c r="Z294" s="55">
        <v>666507751</v>
      </c>
      <c r="AA294" s="55">
        <v>666507751</v>
      </c>
      <c r="AB294" s="55" t="s">
        <v>1716</v>
      </c>
      <c r="AC294" s="55" t="s">
        <v>1717</v>
      </c>
      <c r="AD294" s="55" t="s">
        <v>1718</v>
      </c>
      <c r="AE294" s="55" t="s">
        <v>1719</v>
      </c>
      <c r="AF294" s="55" t="s">
        <v>26</v>
      </c>
      <c r="AG294" s="55" t="s">
        <v>27</v>
      </c>
    </row>
    <row r="295" spans="1:34" ht="24" customHeight="1">
      <c r="A295" s="13">
        <f t="shared" si="13"/>
        <v>108</v>
      </c>
      <c r="B295" s="6" t="s">
        <v>51</v>
      </c>
      <c r="C295" s="64" t="s">
        <v>0</v>
      </c>
      <c r="D295" s="6" t="s">
        <v>6699</v>
      </c>
      <c r="E295" s="6" t="s">
        <v>6700</v>
      </c>
      <c r="F295" s="6" t="s">
        <v>243</v>
      </c>
      <c r="G295" s="6" t="s">
        <v>5</v>
      </c>
      <c r="H295" s="6" t="s">
        <v>6701</v>
      </c>
      <c r="I295" s="6" t="s">
        <v>7</v>
      </c>
      <c r="J295" s="6" t="s">
        <v>33</v>
      </c>
      <c r="K295" s="6" t="s">
        <v>6702</v>
      </c>
      <c r="L295" s="6" t="s">
        <v>6703</v>
      </c>
      <c r="M295" s="6" t="s">
        <v>6704</v>
      </c>
      <c r="N295" s="6" t="s">
        <v>6705</v>
      </c>
      <c r="O295" s="7" t="s">
        <v>6706</v>
      </c>
      <c r="P295" s="6" t="s">
        <v>6707</v>
      </c>
      <c r="Q295" s="6" t="s">
        <v>6708</v>
      </c>
      <c r="R295" s="6" t="s">
        <v>6709</v>
      </c>
      <c r="S295" s="6" t="s">
        <v>6710</v>
      </c>
      <c r="T295" s="6" t="s">
        <v>6711</v>
      </c>
      <c r="U295" s="6" t="s">
        <v>6712</v>
      </c>
      <c r="V295" s="6" t="s">
        <v>66</v>
      </c>
      <c r="W295" s="6" t="s">
        <v>19</v>
      </c>
      <c r="X295" s="6" t="s">
        <v>6713</v>
      </c>
      <c r="Y295" s="6" t="s">
        <v>6714</v>
      </c>
      <c r="Z295" s="6" t="s">
        <v>6708</v>
      </c>
      <c r="AA295" s="6" t="s">
        <v>6709</v>
      </c>
      <c r="AB295" s="6" t="s">
        <v>6715</v>
      </c>
      <c r="AC295" s="6" t="s">
        <v>6716</v>
      </c>
      <c r="AD295" s="38" t="s">
        <v>6717</v>
      </c>
      <c r="AE295" s="38" t="s">
        <v>6718</v>
      </c>
      <c r="AF295" s="38" t="s">
        <v>26</v>
      </c>
      <c r="AG295" s="38" t="s">
        <v>27</v>
      </c>
    </row>
    <row r="296" spans="1:34" ht="24" customHeight="1">
      <c r="A296" s="13">
        <f t="shared" si="13"/>
        <v>109</v>
      </c>
      <c r="B296" s="38" t="s">
        <v>51</v>
      </c>
      <c r="C296" s="68" t="s">
        <v>0</v>
      </c>
      <c r="D296" s="6" t="s">
        <v>2413</v>
      </c>
      <c r="E296" s="6" t="s">
        <v>1463</v>
      </c>
      <c r="F296" s="6" t="s">
        <v>222</v>
      </c>
      <c r="G296" s="6" t="s">
        <v>5</v>
      </c>
      <c r="H296" s="6" t="s">
        <v>2414</v>
      </c>
      <c r="I296" s="6" t="s">
        <v>7</v>
      </c>
      <c r="J296" s="6" t="s">
        <v>448</v>
      </c>
      <c r="K296" s="6" t="s">
        <v>2415</v>
      </c>
      <c r="L296" s="6" t="s">
        <v>2416</v>
      </c>
      <c r="M296" s="6" t="s">
        <v>2417</v>
      </c>
      <c r="N296" s="6" t="s">
        <v>2418</v>
      </c>
      <c r="O296" s="6" t="s">
        <v>2419</v>
      </c>
      <c r="P296" s="6" t="s">
        <v>1470</v>
      </c>
      <c r="Q296" s="6" t="s">
        <v>1471</v>
      </c>
      <c r="R296" s="6" t="s">
        <v>2420</v>
      </c>
      <c r="S296" s="6" t="s">
        <v>2421</v>
      </c>
      <c r="T296" s="6" t="s">
        <v>2422</v>
      </c>
      <c r="U296" s="6" t="s">
        <v>2423</v>
      </c>
      <c r="V296" s="6" t="s">
        <v>66</v>
      </c>
      <c r="W296" s="6" t="s">
        <v>801</v>
      </c>
      <c r="X296" s="6" t="s">
        <v>2424</v>
      </c>
      <c r="Y296" s="6" t="s">
        <v>1470</v>
      </c>
      <c r="Z296" s="6" t="s">
        <v>1471</v>
      </c>
      <c r="AA296" s="6" t="s">
        <v>2425</v>
      </c>
      <c r="AB296" s="6" t="s">
        <v>2426</v>
      </c>
      <c r="AC296" s="6" t="s">
        <v>2427</v>
      </c>
      <c r="AD296" s="6" t="s">
        <v>2428</v>
      </c>
      <c r="AE296" s="6" t="s">
        <v>2429</v>
      </c>
      <c r="AF296" s="6" t="s">
        <v>26</v>
      </c>
      <c r="AG296" s="6" t="s">
        <v>27</v>
      </c>
    </row>
    <row r="297" spans="1:34" ht="24" customHeight="1">
      <c r="A297" s="13">
        <f t="shared" si="13"/>
        <v>110</v>
      </c>
      <c r="B297" s="38" t="s">
        <v>51</v>
      </c>
      <c r="C297" s="68" t="s">
        <v>0</v>
      </c>
      <c r="D297" s="6" t="s">
        <v>2618</v>
      </c>
      <c r="E297" s="6" t="s">
        <v>2619</v>
      </c>
      <c r="F297" s="6" t="s">
        <v>222</v>
      </c>
      <c r="G297" s="6" t="s">
        <v>5</v>
      </c>
      <c r="H297" s="6" t="s">
        <v>265</v>
      </c>
      <c r="I297" s="6" t="s">
        <v>7</v>
      </c>
      <c r="J297" s="6" t="s">
        <v>33</v>
      </c>
      <c r="K297" s="6" t="s">
        <v>2620</v>
      </c>
      <c r="L297" s="6" t="s">
        <v>2621</v>
      </c>
      <c r="M297" s="6" t="s">
        <v>2622</v>
      </c>
      <c r="N297" s="6" t="s">
        <v>2623</v>
      </c>
      <c r="O297" s="7" t="s">
        <v>2624</v>
      </c>
      <c r="P297" s="6" t="s">
        <v>2625</v>
      </c>
      <c r="Q297" s="6" t="s">
        <v>2626</v>
      </c>
      <c r="R297" s="6" t="s">
        <v>2627</v>
      </c>
      <c r="S297" s="6" t="s">
        <v>2628</v>
      </c>
      <c r="T297" s="6" t="s">
        <v>2629</v>
      </c>
      <c r="U297" s="6" t="s">
        <v>2630</v>
      </c>
      <c r="V297" s="6" t="s">
        <v>18</v>
      </c>
      <c r="W297" s="6" t="s">
        <v>19</v>
      </c>
      <c r="X297" s="6" t="s">
        <v>2631</v>
      </c>
      <c r="Y297" s="6" t="s">
        <v>2625</v>
      </c>
      <c r="Z297" s="6" t="s">
        <v>2632</v>
      </c>
      <c r="AA297" s="6" t="s">
        <v>2633</v>
      </c>
      <c r="AB297" s="6" t="s">
        <v>2634</v>
      </c>
      <c r="AC297" s="6" t="s">
        <v>205</v>
      </c>
      <c r="AD297" s="6" t="s">
        <v>2635</v>
      </c>
      <c r="AE297" s="6" t="s">
        <v>2636</v>
      </c>
      <c r="AF297" s="6" t="s">
        <v>26</v>
      </c>
      <c r="AG297" s="6" t="s">
        <v>27</v>
      </c>
    </row>
    <row r="298" spans="1:34" ht="24" customHeight="1">
      <c r="A298" s="13">
        <f t="shared" si="13"/>
        <v>111</v>
      </c>
      <c r="B298" s="38" t="s">
        <v>51</v>
      </c>
      <c r="C298" s="64" t="s">
        <v>0</v>
      </c>
      <c r="D298" s="6" t="s">
        <v>1845</v>
      </c>
      <c r="E298" s="6" t="s">
        <v>1846</v>
      </c>
      <c r="F298" s="6" t="s">
        <v>1847</v>
      </c>
      <c r="G298" s="6" t="s">
        <v>5</v>
      </c>
      <c r="H298" s="6" t="s">
        <v>1848</v>
      </c>
      <c r="I298" s="6" t="s">
        <v>7</v>
      </c>
      <c r="J298" s="6" t="s">
        <v>33</v>
      </c>
      <c r="K298" s="6" t="s">
        <v>1849</v>
      </c>
      <c r="L298" s="6" t="s">
        <v>1850</v>
      </c>
      <c r="M298" s="6" t="s">
        <v>1851</v>
      </c>
      <c r="N298" s="6" t="s">
        <v>1852</v>
      </c>
      <c r="O298" s="7" t="s">
        <v>1853</v>
      </c>
      <c r="P298" s="6" t="s">
        <v>1854</v>
      </c>
      <c r="Q298" s="6">
        <v>6285659301640</v>
      </c>
      <c r="R298" s="6">
        <v>0</v>
      </c>
      <c r="S298" s="6" t="s">
        <v>1855</v>
      </c>
      <c r="T298" s="6" t="s">
        <v>1856</v>
      </c>
      <c r="U298" s="6" t="s">
        <v>1857</v>
      </c>
      <c r="V298" s="6" t="s">
        <v>66</v>
      </c>
      <c r="W298" s="6" t="s">
        <v>19</v>
      </c>
      <c r="X298" s="6" t="s">
        <v>1858</v>
      </c>
      <c r="Y298" s="6" t="s">
        <v>1859</v>
      </c>
      <c r="Z298" s="6">
        <v>6281220294565</v>
      </c>
      <c r="AA298" s="6">
        <v>0</v>
      </c>
      <c r="AB298" s="6" t="s">
        <v>1860</v>
      </c>
      <c r="AC298" s="6" t="s">
        <v>1861</v>
      </c>
      <c r="AD298" s="6" t="s">
        <v>1848</v>
      </c>
      <c r="AE298" s="6" t="s">
        <v>1862</v>
      </c>
      <c r="AF298" s="6" t="s">
        <v>26</v>
      </c>
      <c r="AG298" s="6" t="s">
        <v>27</v>
      </c>
    </row>
    <row r="299" spans="1:34" ht="24" customHeight="1">
      <c r="A299" s="13">
        <f t="shared" si="13"/>
        <v>112</v>
      </c>
      <c r="B299" s="38" t="s">
        <v>51</v>
      </c>
      <c r="C299" s="64" t="s">
        <v>0</v>
      </c>
      <c r="D299" s="34" t="s">
        <v>2282</v>
      </c>
      <c r="E299" s="34" t="s">
        <v>2283</v>
      </c>
      <c r="F299" s="34" t="s">
        <v>52</v>
      </c>
      <c r="G299" s="34" t="s">
        <v>283</v>
      </c>
      <c r="H299" s="34" t="s">
        <v>2284</v>
      </c>
      <c r="I299" s="34" t="s">
        <v>266</v>
      </c>
      <c r="J299" s="34" t="s">
        <v>1771</v>
      </c>
      <c r="K299" s="34" t="s">
        <v>2285</v>
      </c>
      <c r="L299" s="34" t="s">
        <v>2286</v>
      </c>
      <c r="M299" s="34" t="s">
        <v>2287</v>
      </c>
      <c r="N299" s="34" t="s">
        <v>2288</v>
      </c>
      <c r="O299" s="35" t="s">
        <v>2289</v>
      </c>
      <c r="P299" s="34" t="s">
        <v>2290</v>
      </c>
      <c r="Q299" s="34" t="s">
        <v>2291</v>
      </c>
      <c r="R299" s="34" t="s">
        <v>2292</v>
      </c>
      <c r="S299" s="34" t="s">
        <v>2293</v>
      </c>
      <c r="T299" s="34" t="s">
        <v>2294</v>
      </c>
      <c r="U299" s="34" t="s">
        <v>2295</v>
      </c>
      <c r="V299" s="34" t="s">
        <v>66</v>
      </c>
      <c r="W299" s="34" t="s">
        <v>19</v>
      </c>
      <c r="X299" s="34" t="s">
        <v>2296</v>
      </c>
      <c r="Y299" s="34" t="s">
        <v>2297</v>
      </c>
      <c r="Z299" s="34">
        <v>919825040639</v>
      </c>
      <c r="AA299" s="34">
        <v>917926857210</v>
      </c>
      <c r="AB299" s="34" t="s">
        <v>2298</v>
      </c>
      <c r="AC299" s="34" t="s">
        <v>2299</v>
      </c>
      <c r="AD299" s="34" t="s">
        <v>2300</v>
      </c>
      <c r="AE299" s="34" t="s">
        <v>2301</v>
      </c>
      <c r="AF299" s="34" t="s">
        <v>135</v>
      </c>
      <c r="AG299" s="34" t="s">
        <v>27</v>
      </c>
    </row>
    <row r="300" spans="1:34" ht="24" customHeight="1">
      <c r="A300" s="13">
        <f t="shared" si="13"/>
        <v>113</v>
      </c>
      <c r="B300" s="38" t="s">
        <v>51</v>
      </c>
      <c r="C300" s="66" t="s">
        <v>0</v>
      </c>
      <c r="D300" s="6" t="s">
        <v>5896</v>
      </c>
      <c r="E300" s="6" t="s">
        <v>6474</v>
      </c>
      <c r="F300" s="6" t="s">
        <v>407</v>
      </c>
      <c r="G300" s="6" t="s">
        <v>5</v>
      </c>
      <c r="H300" s="6" t="s">
        <v>2983</v>
      </c>
      <c r="I300" s="6" t="s">
        <v>7</v>
      </c>
      <c r="J300" s="6" t="s">
        <v>33</v>
      </c>
      <c r="K300" s="6" t="s">
        <v>6475</v>
      </c>
      <c r="L300" s="6" t="s">
        <v>6476</v>
      </c>
      <c r="M300" s="6" t="s">
        <v>6477</v>
      </c>
      <c r="N300" s="6" t="s">
        <v>6478</v>
      </c>
      <c r="O300" s="7" t="s">
        <v>6479</v>
      </c>
      <c r="P300" s="6" t="s">
        <v>5899</v>
      </c>
      <c r="Q300" s="6">
        <v>60123717070</v>
      </c>
      <c r="R300" s="6">
        <v>60379563237</v>
      </c>
      <c r="S300" s="6" t="s">
        <v>6480</v>
      </c>
      <c r="T300" s="6" t="s">
        <v>6481</v>
      </c>
      <c r="U300" s="6" t="s">
        <v>6482</v>
      </c>
      <c r="V300" s="6" t="s">
        <v>66</v>
      </c>
      <c r="W300" s="6" t="s">
        <v>19</v>
      </c>
      <c r="X300" s="6" t="s">
        <v>6483</v>
      </c>
      <c r="Y300" s="6" t="s">
        <v>5899</v>
      </c>
      <c r="Z300" s="6">
        <v>60123717070</v>
      </c>
      <c r="AA300" s="6">
        <v>60379563237</v>
      </c>
      <c r="AB300" s="6" t="s">
        <v>6484</v>
      </c>
      <c r="AC300" s="6" t="s">
        <v>6485</v>
      </c>
      <c r="AD300" s="6" t="s">
        <v>133</v>
      </c>
      <c r="AE300" s="6" t="s">
        <v>6486</v>
      </c>
      <c r="AF300" s="6" t="s">
        <v>135</v>
      </c>
      <c r="AG300" s="6" t="s">
        <v>27</v>
      </c>
    </row>
    <row r="301" spans="1:34" ht="24" customHeight="1">
      <c r="A301" s="13">
        <f t="shared" si="13"/>
        <v>114</v>
      </c>
      <c r="B301" s="38" t="s">
        <v>51</v>
      </c>
      <c r="C301" s="64" t="s">
        <v>523</v>
      </c>
      <c r="D301" s="6" t="s">
        <v>6440</v>
      </c>
      <c r="E301" s="6" t="s">
        <v>6441</v>
      </c>
      <c r="F301" s="6" t="s">
        <v>809</v>
      </c>
      <c r="G301" s="6" t="s">
        <v>117</v>
      </c>
      <c r="H301" s="6" t="s">
        <v>6442</v>
      </c>
      <c r="I301" s="6" t="s">
        <v>7</v>
      </c>
      <c r="J301" s="6" t="s">
        <v>6443</v>
      </c>
      <c r="K301" s="6" t="s">
        <v>6444</v>
      </c>
      <c r="L301" s="6" t="s">
        <v>6445</v>
      </c>
      <c r="M301" s="6" t="s">
        <v>6446</v>
      </c>
      <c r="N301" s="6" t="s">
        <v>6447</v>
      </c>
      <c r="O301" s="7" t="s">
        <v>6448</v>
      </c>
      <c r="P301" s="6" t="s">
        <v>6449</v>
      </c>
      <c r="Q301" s="6" t="s">
        <v>6450</v>
      </c>
      <c r="R301" s="6" t="s">
        <v>6450</v>
      </c>
      <c r="S301" s="6" t="s">
        <v>6451</v>
      </c>
      <c r="T301" s="6" t="s">
        <v>6452</v>
      </c>
      <c r="U301" s="6" t="s">
        <v>6453</v>
      </c>
      <c r="V301" s="6" t="s">
        <v>66</v>
      </c>
      <c r="W301" s="6" t="s">
        <v>193</v>
      </c>
      <c r="X301" s="6" t="s">
        <v>6447</v>
      </c>
      <c r="Y301" s="6" t="s">
        <v>6449</v>
      </c>
      <c r="Z301" s="6" t="s">
        <v>6450</v>
      </c>
      <c r="AA301" s="6" t="s">
        <v>6450</v>
      </c>
      <c r="AB301" s="6" t="s">
        <v>6454</v>
      </c>
      <c r="AC301" s="6" t="s">
        <v>6455</v>
      </c>
      <c r="AD301" s="6" t="s">
        <v>6456</v>
      </c>
      <c r="AE301" s="6" t="s">
        <v>6457</v>
      </c>
      <c r="AF301" s="6" t="s">
        <v>26</v>
      </c>
      <c r="AG301" s="6" t="s">
        <v>27</v>
      </c>
    </row>
    <row r="302" spans="1:34" ht="24" customHeight="1">
      <c r="A302" s="13">
        <f t="shared" si="13"/>
        <v>115</v>
      </c>
      <c r="B302" s="38" t="s">
        <v>51</v>
      </c>
      <c r="C302" s="64" t="s">
        <v>523</v>
      </c>
      <c r="D302" s="6" t="s">
        <v>3728</v>
      </c>
      <c r="E302" s="6" t="s">
        <v>3729</v>
      </c>
      <c r="F302" s="6" t="s">
        <v>4</v>
      </c>
      <c r="G302" s="6" t="s">
        <v>5</v>
      </c>
      <c r="H302" s="6" t="s">
        <v>3730</v>
      </c>
      <c r="I302" s="6" t="s">
        <v>7</v>
      </c>
      <c r="J302" s="6" t="s">
        <v>33</v>
      </c>
      <c r="K302" s="6" t="s">
        <v>336</v>
      </c>
      <c r="L302" s="6" t="s">
        <v>3731</v>
      </c>
      <c r="M302" s="6" t="s">
        <v>3732</v>
      </c>
      <c r="N302" s="6" t="s">
        <v>3733</v>
      </c>
      <c r="O302" s="7" t="s">
        <v>3734</v>
      </c>
      <c r="P302" s="6" t="s">
        <v>3735</v>
      </c>
      <c r="Q302" s="6">
        <v>8801976535340</v>
      </c>
      <c r="R302" s="6" t="s">
        <v>262</v>
      </c>
      <c r="S302" s="6" t="s">
        <v>3736</v>
      </c>
      <c r="T302" s="6" t="s">
        <v>3737</v>
      </c>
      <c r="U302" s="6" t="s">
        <v>3738</v>
      </c>
      <c r="V302" s="6" t="s">
        <v>18</v>
      </c>
      <c r="W302" s="6" t="s">
        <v>19</v>
      </c>
      <c r="X302" s="6" t="s">
        <v>3739</v>
      </c>
      <c r="Y302" s="6" t="s">
        <v>3740</v>
      </c>
      <c r="Z302" s="6">
        <v>8801976535340</v>
      </c>
      <c r="AA302" s="6" t="s">
        <v>262</v>
      </c>
      <c r="AB302" s="6" t="s">
        <v>3741</v>
      </c>
      <c r="AC302" s="6" t="s">
        <v>262</v>
      </c>
      <c r="AD302" s="6" t="s">
        <v>3742</v>
      </c>
      <c r="AE302" s="6" t="s">
        <v>3743</v>
      </c>
      <c r="AF302" s="6" t="s">
        <v>26</v>
      </c>
      <c r="AG302" s="6" t="s">
        <v>27</v>
      </c>
    </row>
    <row r="303" spans="1:34" ht="24" customHeight="1">
      <c r="A303" s="13">
        <f t="shared" si="13"/>
        <v>116</v>
      </c>
      <c r="B303" s="38" t="s">
        <v>51</v>
      </c>
      <c r="C303" s="70" t="s">
        <v>523</v>
      </c>
      <c r="D303" s="44" t="s">
        <v>2759</v>
      </c>
      <c r="E303" s="44" t="s">
        <v>4132</v>
      </c>
      <c r="F303" s="44" t="s">
        <v>313</v>
      </c>
      <c r="G303" s="44" t="s">
        <v>283</v>
      </c>
      <c r="H303" s="44" t="s">
        <v>4133</v>
      </c>
      <c r="I303" s="44" t="s">
        <v>266</v>
      </c>
      <c r="J303" s="44" t="s">
        <v>448</v>
      </c>
      <c r="K303" s="44" t="s">
        <v>4134</v>
      </c>
      <c r="L303" s="44" t="s">
        <v>4135</v>
      </c>
      <c r="M303" s="44" t="s">
        <v>4136</v>
      </c>
      <c r="N303" s="44" t="s">
        <v>4137</v>
      </c>
      <c r="O303" s="35" t="s">
        <v>4138</v>
      </c>
      <c r="P303" s="44" t="s">
        <v>4139</v>
      </c>
      <c r="Q303" s="44" t="s">
        <v>4140</v>
      </c>
      <c r="R303" s="44">
        <v>442079300827</v>
      </c>
      <c r="S303" s="44" t="s">
        <v>4141</v>
      </c>
      <c r="T303" s="44" t="s">
        <v>4142</v>
      </c>
      <c r="U303" s="44" t="s">
        <v>4143</v>
      </c>
      <c r="V303" s="44" t="s">
        <v>66</v>
      </c>
      <c r="W303" s="44" t="s">
        <v>193</v>
      </c>
      <c r="X303" s="44" t="s">
        <v>4144</v>
      </c>
      <c r="Y303" s="44" t="s">
        <v>4145</v>
      </c>
      <c r="Z303" s="44">
        <v>94775925115</v>
      </c>
      <c r="AA303" s="44">
        <v>442079300827</v>
      </c>
      <c r="AB303" s="44" t="s">
        <v>4146</v>
      </c>
      <c r="AC303" s="44" t="s">
        <v>4147</v>
      </c>
      <c r="AD303" s="44" t="s">
        <v>4148</v>
      </c>
      <c r="AE303" s="44" t="s">
        <v>4149</v>
      </c>
      <c r="AF303" s="44" t="s">
        <v>135</v>
      </c>
      <c r="AG303" s="44" t="s">
        <v>27</v>
      </c>
    </row>
    <row r="304" spans="1:34" ht="24" customHeight="1">
      <c r="A304" s="13">
        <f t="shared" si="13"/>
        <v>117</v>
      </c>
      <c r="B304" s="38" t="s">
        <v>51</v>
      </c>
      <c r="C304" s="66" t="s">
        <v>523</v>
      </c>
      <c r="D304" s="34" t="s">
        <v>2179</v>
      </c>
      <c r="E304" s="34" t="s">
        <v>2180</v>
      </c>
      <c r="F304" s="34" t="s">
        <v>1651</v>
      </c>
      <c r="G304" s="34" t="s">
        <v>335</v>
      </c>
      <c r="H304" s="34" t="s">
        <v>2181</v>
      </c>
      <c r="I304" s="34" t="s">
        <v>246</v>
      </c>
      <c r="J304" s="34" t="s">
        <v>2182</v>
      </c>
      <c r="K304" s="34" t="s">
        <v>2183</v>
      </c>
      <c r="L304" s="34" t="s">
        <v>2184</v>
      </c>
      <c r="M304" s="34" t="s">
        <v>2185</v>
      </c>
      <c r="N304" s="34" t="s">
        <v>2186</v>
      </c>
      <c r="O304" s="35" t="s">
        <v>2187</v>
      </c>
      <c r="P304" s="34" t="s">
        <v>2188</v>
      </c>
      <c r="Q304" s="34">
        <v>622130296920</v>
      </c>
      <c r="R304" s="34">
        <v>622126358598</v>
      </c>
      <c r="S304" s="34" t="s">
        <v>2189</v>
      </c>
      <c r="T304" s="34" t="s">
        <v>2190</v>
      </c>
      <c r="U304" s="34" t="s">
        <v>2191</v>
      </c>
      <c r="V304" s="34" t="s">
        <v>18</v>
      </c>
      <c r="W304" s="34" t="s">
        <v>19</v>
      </c>
      <c r="X304" s="34" t="s">
        <v>2192</v>
      </c>
      <c r="Y304" s="34" t="s">
        <v>2193</v>
      </c>
      <c r="Z304" s="34">
        <v>628176048146</v>
      </c>
      <c r="AA304" s="34">
        <v>622126358598</v>
      </c>
      <c r="AB304" s="34" t="s">
        <v>2194</v>
      </c>
      <c r="AC304" s="34" t="s">
        <v>2195</v>
      </c>
      <c r="AD304" s="34" t="s">
        <v>2196</v>
      </c>
      <c r="AE304" s="34" t="s">
        <v>2197</v>
      </c>
      <c r="AF304" s="34" t="s">
        <v>26</v>
      </c>
      <c r="AG304" s="34" t="s">
        <v>27</v>
      </c>
    </row>
    <row r="305" spans="1:33" ht="24" customHeight="1">
      <c r="A305" s="13">
        <f t="shared" si="13"/>
        <v>118</v>
      </c>
      <c r="B305" s="38" t="s">
        <v>51</v>
      </c>
      <c r="C305" s="64" t="s">
        <v>523</v>
      </c>
      <c r="D305" s="6" t="s">
        <v>5717</v>
      </c>
      <c r="E305" s="6" t="s">
        <v>5718</v>
      </c>
      <c r="F305" s="6" t="s">
        <v>52</v>
      </c>
      <c r="G305" s="6" t="s">
        <v>244</v>
      </c>
      <c r="H305" s="6" t="s">
        <v>5719</v>
      </c>
      <c r="I305" s="6" t="s">
        <v>266</v>
      </c>
      <c r="J305" s="6" t="s">
        <v>5720</v>
      </c>
      <c r="K305" s="6" t="s">
        <v>5721</v>
      </c>
      <c r="L305" s="6" t="s">
        <v>5722</v>
      </c>
      <c r="M305" s="6" t="s">
        <v>5723</v>
      </c>
      <c r="N305" s="6" t="s">
        <v>5724</v>
      </c>
      <c r="O305" s="7" t="s">
        <v>5725</v>
      </c>
      <c r="P305" s="6" t="s">
        <v>5726</v>
      </c>
      <c r="Q305" s="6">
        <f>66-38-235-38</f>
        <v>-245</v>
      </c>
      <c r="R305" s="6">
        <f>66-38-235-37</f>
        <v>-244</v>
      </c>
      <c r="S305" s="6" t="s">
        <v>5722</v>
      </c>
      <c r="T305" s="6" t="s">
        <v>5727</v>
      </c>
      <c r="U305" s="6" t="s">
        <v>5728</v>
      </c>
      <c r="V305" s="6" t="s">
        <v>18</v>
      </c>
      <c r="W305" s="6" t="s">
        <v>19</v>
      </c>
      <c r="X305" s="6" t="s">
        <v>5724</v>
      </c>
      <c r="Y305" s="6" t="s">
        <v>5729</v>
      </c>
      <c r="Z305" s="6">
        <v>823237770</v>
      </c>
      <c r="AA305" s="6">
        <f>66-38-235-37</f>
        <v>-244</v>
      </c>
      <c r="AB305" s="6" t="s">
        <v>5730</v>
      </c>
      <c r="AC305" s="6" t="s">
        <v>5731</v>
      </c>
      <c r="AD305" s="6" t="s">
        <v>5732</v>
      </c>
      <c r="AE305" s="6" t="s">
        <v>310</v>
      </c>
      <c r="AF305" s="6" t="s">
        <v>135</v>
      </c>
      <c r="AG305" s="6" t="s">
        <v>27</v>
      </c>
    </row>
    <row r="306" spans="1:33" ht="24" customHeight="1">
      <c r="A306" s="13">
        <f t="shared" si="13"/>
        <v>119</v>
      </c>
      <c r="B306" s="38" t="s">
        <v>51</v>
      </c>
      <c r="C306" s="64" t="s">
        <v>523</v>
      </c>
      <c r="D306" s="6" t="s">
        <v>4221</v>
      </c>
      <c r="E306" s="6" t="s">
        <v>4222</v>
      </c>
      <c r="F306" s="6" t="s">
        <v>4223</v>
      </c>
      <c r="G306" s="6" t="s">
        <v>5</v>
      </c>
      <c r="H306" s="6" t="s">
        <v>4224</v>
      </c>
      <c r="I306" s="6" t="s">
        <v>7</v>
      </c>
      <c r="J306" s="6" t="s">
        <v>4225</v>
      </c>
      <c r="K306" s="6" t="s">
        <v>4226</v>
      </c>
      <c r="L306" s="6" t="s">
        <v>4227</v>
      </c>
      <c r="M306" s="6" t="s">
        <v>4228</v>
      </c>
      <c r="N306" s="6" t="s">
        <v>4229</v>
      </c>
      <c r="O306" s="6" t="s">
        <v>4230</v>
      </c>
      <c r="P306" s="6" t="s">
        <v>4231</v>
      </c>
      <c r="Q306" s="6">
        <v>622123658598</v>
      </c>
      <c r="R306" s="6" t="s">
        <v>1451</v>
      </c>
      <c r="S306" s="6" t="s">
        <v>4232</v>
      </c>
      <c r="T306" s="6" t="s">
        <v>4233</v>
      </c>
      <c r="U306" s="6" t="s">
        <v>4234</v>
      </c>
      <c r="V306" s="6" t="s">
        <v>18</v>
      </c>
      <c r="W306" s="6" t="s">
        <v>19</v>
      </c>
      <c r="X306" s="6" t="s">
        <v>4235</v>
      </c>
      <c r="Y306" s="6" t="s">
        <v>4236</v>
      </c>
      <c r="Z306" s="6">
        <v>6281382440349</v>
      </c>
      <c r="AA306" s="6">
        <v>622126358598</v>
      </c>
      <c r="AB306" s="6" t="s">
        <v>4237</v>
      </c>
      <c r="AC306" s="6" t="s">
        <v>4238</v>
      </c>
      <c r="AD306" s="6" t="s">
        <v>4239</v>
      </c>
      <c r="AE306" s="6" t="s">
        <v>4240</v>
      </c>
      <c r="AF306" s="6" t="s">
        <v>26</v>
      </c>
      <c r="AG306" s="6" t="s">
        <v>27</v>
      </c>
    </row>
    <row r="307" spans="1:33" ht="24" customHeight="1">
      <c r="A307" s="13">
        <f t="shared" si="13"/>
        <v>120</v>
      </c>
      <c r="B307" s="38" t="s">
        <v>51</v>
      </c>
      <c r="C307" s="64" t="s">
        <v>523</v>
      </c>
      <c r="D307" s="6" t="s">
        <v>3697</v>
      </c>
      <c r="E307" s="6" t="s">
        <v>3698</v>
      </c>
      <c r="F307" s="6" t="s">
        <v>1651</v>
      </c>
      <c r="G307" s="6" t="s">
        <v>5</v>
      </c>
      <c r="H307" s="6" t="s">
        <v>3699</v>
      </c>
      <c r="I307" s="6" t="s">
        <v>7</v>
      </c>
      <c r="J307" s="6" t="s">
        <v>33</v>
      </c>
      <c r="K307" s="6" t="s">
        <v>3700</v>
      </c>
      <c r="L307" s="6" t="s">
        <v>3701</v>
      </c>
      <c r="M307" s="6" t="s">
        <v>3702</v>
      </c>
      <c r="N307" s="6" t="s">
        <v>3703</v>
      </c>
      <c r="O307" s="7" t="s">
        <v>3704</v>
      </c>
      <c r="P307" s="6" t="s">
        <v>3705</v>
      </c>
      <c r="Q307" s="6">
        <f>62-22-6029841</f>
        <v>-6029801</v>
      </c>
      <c r="R307" s="6">
        <f>62-22-6029842</f>
        <v>-6029802</v>
      </c>
      <c r="S307" s="6" t="s">
        <v>3706</v>
      </c>
      <c r="T307" s="6" t="s">
        <v>3707</v>
      </c>
      <c r="U307" s="6" t="s">
        <v>3708</v>
      </c>
      <c r="V307" s="6" t="s">
        <v>18</v>
      </c>
      <c r="W307" s="6" t="s">
        <v>193</v>
      </c>
      <c r="X307" s="6" t="s">
        <v>3703</v>
      </c>
      <c r="Y307" s="6" t="s">
        <v>3709</v>
      </c>
      <c r="Z307" s="6">
        <f>62-88210646264</f>
        <v>-88210646202</v>
      </c>
      <c r="AA307" s="6">
        <f>62-22-6029842</f>
        <v>-6029802</v>
      </c>
      <c r="AB307" s="6" t="s">
        <v>3710</v>
      </c>
      <c r="AC307" s="6" t="s">
        <v>3711</v>
      </c>
      <c r="AD307" s="6" t="s">
        <v>3712</v>
      </c>
      <c r="AE307" s="6" t="s">
        <v>3713</v>
      </c>
      <c r="AF307" s="6" t="s">
        <v>26</v>
      </c>
      <c r="AG307" s="6" t="s">
        <v>27</v>
      </c>
    </row>
    <row r="308" spans="1:33" ht="24" customHeight="1">
      <c r="A308" s="13">
        <f t="shared" si="13"/>
        <v>121</v>
      </c>
      <c r="B308" s="38" t="s">
        <v>51</v>
      </c>
      <c r="C308" s="64" t="s">
        <v>523</v>
      </c>
      <c r="D308" s="6" t="s">
        <v>3319</v>
      </c>
      <c r="E308" s="6" t="s">
        <v>3320</v>
      </c>
      <c r="F308" s="6" t="s">
        <v>243</v>
      </c>
      <c r="G308" s="6" t="s">
        <v>244</v>
      </c>
      <c r="H308" s="6" t="s">
        <v>348</v>
      </c>
      <c r="I308" s="6" t="s">
        <v>246</v>
      </c>
      <c r="J308" s="6" t="s">
        <v>3321</v>
      </c>
      <c r="K308" s="6" t="s">
        <v>3322</v>
      </c>
      <c r="L308" s="6" t="s">
        <v>3323</v>
      </c>
      <c r="M308" s="6" t="s">
        <v>3324</v>
      </c>
      <c r="N308" s="6" t="s">
        <v>3325</v>
      </c>
      <c r="O308" s="7" t="s">
        <v>3326</v>
      </c>
      <c r="P308" s="6" t="s">
        <v>3327</v>
      </c>
      <c r="Q308" s="6">
        <v>639158031190</v>
      </c>
      <c r="R308" s="6" t="s">
        <v>3328</v>
      </c>
      <c r="S308" s="6" t="s">
        <v>3329</v>
      </c>
      <c r="T308" s="6" t="s">
        <v>3330</v>
      </c>
      <c r="U308" s="6" t="s">
        <v>3331</v>
      </c>
      <c r="V308" s="6" t="s">
        <v>66</v>
      </c>
      <c r="W308" s="6" t="s">
        <v>19</v>
      </c>
      <c r="X308" s="6" t="s">
        <v>3332</v>
      </c>
      <c r="Y308" s="6" t="s">
        <v>3333</v>
      </c>
      <c r="Z308" s="6">
        <v>639158031190</v>
      </c>
      <c r="AA308" s="6" t="s">
        <v>3334</v>
      </c>
      <c r="AB308" s="6" t="s">
        <v>3335</v>
      </c>
      <c r="AC308" s="6" t="s">
        <v>3336</v>
      </c>
      <c r="AD308" s="6" t="s">
        <v>348</v>
      </c>
      <c r="AE308" s="6" t="s">
        <v>3337</v>
      </c>
      <c r="AF308" s="6" t="s">
        <v>26</v>
      </c>
      <c r="AG308" s="6" t="s">
        <v>27</v>
      </c>
    </row>
    <row r="309" spans="1:33" s="60" customFormat="1" ht="24" customHeight="1">
      <c r="A309" s="13">
        <f t="shared" si="13"/>
        <v>122</v>
      </c>
      <c r="B309" s="38" t="s">
        <v>51</v>
      </c>
      <c r="C309" s="71" t="s">
        <v>523</v>
      </c>
      <c r="D309" s="40" t="s">
        <v>4059</v>
      </c>
      <c r="E309" s="40" t="s">
        <v>4060</v>
      </c>
      <c r="F309" s="40" t="s">
        <v>4061</v>
      </c>
      <c r="G309" s="40" t="s">
        <v>5</v>
      </c>
      <c r="H309" s="40" t="s">
        <v>4062</v>
      </c>
      <c r="I309" s="40" t="s">
        <v>7</v>
      </c>
      <c r="J309" s="40" t="s">
        <v>601</v>
      </c>
      <c r="K309" s="40" t="s">
        <v>4063</v>
      </c>
      <c r="L309" s="40" t="s">
        <v>4064</v>
      </c>
      <c r="M309" s="40" t="s">
        <v>4065</v>
      </c>
      <c r="N309" s="40" t="s">
        <v>4066</v>
      </c>
      <c r="O309" s="41" t="s">
        <v>4067</v>
      </c>
      <c r="P309" s="40" t="s">
        <v>4068</v>
      </c>
      <c r="Q309" s="40">
        <v>959254577874</v>
      </c>
      <c r="R309" s="40">
        <v>954545837</v>
      </c>
      <c r="S309" s="40" t="s">
        <v>4069</v>
      </c>
      <c r="T309" s="40" t="s">
        <v>4070</v>
      </c>
      <c r="U309" s="40" t="s">
        <v>4071</v>
      </c>
      <c r="V309" s="40" t="s">
        <v>18</v>
      </c>
      <c r="W309" s="40" t="s">
        <v>193</v>
      </c>
      <c r="X309" s="40" t="s">
        <v>4072</v>
      </c>
      <c r="Y309" s="40" t="s">
        <v>4073</v>
      </c>
      <c r="Z309" s="40">
        <v>95973172619</v>
      </c>
      <c r="AA309" s="40">
        <v>954545837</v>
      </c>
      <c r="AB309" s="40" t="s">
        <v>4074</v>
      </c>
      <c r="AC309" s="40" t="s">
        <v>4075</v>
      </c>
      <c r="AD309" s="40" t="s">
        <v>4076</v>
      </c>
      <c r="AE309" s="40" t="s">
        <v>4077</v>
      </c>
      <c r="AF309" s="40" t="s">
        <v>26</v>
      </c>
      <c r="AG309" s="40" t="s">
        <v>27</v>
      </c>
    </row>
    <row r="310" spans="1:33" s="4" customFormat="1" ht="24" customHeight="1">
      <c r="A310" s="13">
        <f t="shared" si="13"/>
        <v>123</v>
      </c>
      <c r="B310" s="38" t="s">
        <v>51</v>
      </c>
      <c r="C310" s="66" t="s">
        <v>523</v>
      </c>
      <c r="D310" s="34" t="s">
        <v>2067</v>
      </c>
      <c r="E310" s="34" t="s">
        <v>2068</v>
      </c>
      <c r="F310" s="34" t="s">
        <v>2069</v>
      </c>
      <c r="G310" s="34" t="s">
        <v>283</v>
      </c>
      <c r="H310" s="34" t="s">
        <v>2070</v>
      </c>
      <c r="I310" s="34" t="s">
        <v>246</v>
      </c>
      <c r="J310" s="34" t="s">
        <v>448</v>
      </c>
      <c r="K310" s="34" t="s">
        <v>2071</v>
      </c>
      <c r="L310" s="34" t="s">
        <v>2072</v>
      </c>
      <c r="M310" s="34" t="s">
        <v>2073</v>
      </c>
      <c r="N310" s="34" t="s">
        <v>2074</v>
      </c>
      <c r="O310" s="35" t="s">
        <v>2075</v>
      </c>
      <c r="P310" s="34" t="s">
        <v>2076</v>
      </c>
      <c r="Q310" s="34" t="s">
        <v>2077</v>
      </c>
      <c r="R310" s="34">
        <v>6564736434</v>
      </c>
      <c r="S310" s="34" t="s">
        <v>2078</v>
      </c>
      <c r="T310" s="34" t="s">
        <v>2079</v>
      </c>
      <c r="U310" s="34" t="s">
        <v>2080</v>
      </c>
      <c r="V310" s="34" t="s">
        <v>18</v>
      </c>
      <c r="W310" s="34" t="s">
        <v>19</v>
      </c>
      <c r="X310" s="34" t="s">
        <v>2081</v>
      </c>
      <c r="Y310" s="34" t="s">
        <v>2076</v>
      </c>
      <c r="Z310" s="34">
        <v>6565113160</v>
      </c>
      <c r="AA310" s="34">
        <v>6564736434</v>
      </c>
      <c r="AB310" s="34" t="s">
        <v>2082</v>
      </c>
      <c r="AC310" s="34" t="s">
        <v>2083</v>
      </c>
      <c r="AD310" s="34" t="s">
        <v>2084</v>
      </c>
      <c r="AE310" s="34" t="s">
        <v>2085</v>
      </c>
      <c r="AF310" s="34" t="s">
        <v>26</v>
      </c>
      <c r="AG310" s="34" t="s">
        <v>27</v>
      </c>
    </row>
    <row r="311" spans="1:33" ht="24" customHeight="1">
      <c r="A311" s="13">
        <f t="shared" si="13"/>
        <v>124</v>
      </c>
      <c r="B311" s="38" t="s">
        <v>51</v>
      </c>
      <c r="C311" s="67" t="s">
        <v>523</v>
      </c>
      <c r="D311" s="42" t="s">
        <v>4666</v>
      </c>
      <c r="E311" s="42" t="s">
        <v>4667</v>
      </c>
      <c r="F311" s="42" t="s">
        <v>1651</v>
      </c>
      <c r="G311" s="42" t="s">
        <v>5</v>
      </c>
      <c r="H311" s="42" t="s">
        <v>4668</v>
      </c>
      <c r="I311" s="42" t="s">
        <v>7</v>
      </c>
      <c r="J311" s="42" t="s">
        <v>33</v>
      </c>
      <c r="K311" s="42" t="s">
        <v>4669</v>
      </c>
      <c r="L311" s="42" t="s">
        <v>4670</v>
      </c>
      <c r="M311" s="42" t="s">
        <v>4671</v>
      </c>
      <c r="N311" s="42" t="s">
        <v>4672</v>
      </c>
      <c r="O311" s="42" t="s">
        <v>4673</v>
      </c>
      <c r="P311" s="42" t="s">
        <v>4674</v>
      </c>
      <c r="Q311" s="42">
        <v>622130296920</v>
      </c>
      <c r="R311" s="42">
        <v>622126358598</v>
      </c>
      <c r="S311" s="42" t="s">
        <v>4675</v>
      </c>
      <c r="T311" s="42" t="s">
        <v>4676</v>
      </c>
      <c r="U311" s="42" t="s">
        <v>4677</v>
      </c>
      <c r="V311" s="42" t="s">
        <v>66</v>
      </c>
      <c r="W311" s="42" t="s">
        <v>19</v>
      </c>
      <c r="X311" s="42" t="s">
        <v>2192</v>
      </c>
      <c r="Y311" s="42" t="s">
        <v>4678</v>
      </c>
      <c r="Z311" s="42">
        <v>6282145186951</v>
      </c>
      <c r="AA311" s="42">
        <v>622126358598</v>
      </c>
      <c r="AB311" s="42" t="s">
        <v>4679</v>
      </c>
      <c r="AC311" s="42" t="s">
        <v>4680</v>
      </c>
      <c r="AD311" s="42" t="s">
        <v>4681</v>
      </c>
      <c r="AE311" s="42" t="s">
        <v>4682</v>
      </c>
      <c r="AF311" s="42" t="s">
        <v>26</v>
      </c>
      <c r="AG311" s="42" t="s">
        <v>27</v>
      </c>
    </row>
    <row r="312" spans="1:33" ht="24" customHeight="1">
      <c r="A312" s="13">
        <f t="shared" si="13"/>
        <v>125</v>
      </c>
      <c r="B312" s="38" t="s">
        <v>51</v>
      </c>
      <c r="C312" s="68" t="s">
        <v>523</v>
      </c>
      <c r="D312" s="23" t="s">
        <v>6567</v>
      </c>
      <c r="E312" s="23" t="s">
        <v>5792</v>
      </c>
      <c r="F312" s="23" t="s">
        <v>407</v>
      </c>
      <c r="G312" s="23" t="s">
        <v>283</v>
      </c>
      <c r="H312" s="23" t="s">
        <v>5793</v>
      </c>
      <c r="I312" s="23" t="s">
        <v>266</v>
      </c>
      <c r="J312" s="23" t="s">
        <v>601</v>
      </c>
      <c r="K312" s="23" t="s">
        <v>5794</v>
      </c>
      <c r="L312" s="23" t="s">
        <v>5795</v>
      </c>
      <c r="M312" s="23" t="s">
        <v>5796</v>
      </c>
      <c r="N312" s="23" t="s">
        <v>5797</v>
      </c>
      <c r="O312" s="24" t="s">
        <v>5798</v>
      </c>
      <c r="P312" s="23" t="s">
        <v>5799</v>
      </c>
      <c r="Q312" s="23">
        <v>6062320911</v>
      </c>
      <c r="R312" s="23">
        <v>6062323911</v>
      </c>
      <c r="S312" s="23" t="s">
        <v>5800</v>
      </c>
      <c r="T312" s="23" t="s">
        <v>5801</v>
      </c>
      <c r="U312" s="23" t="s">
        <v>5802</v>
      </c>
      <c r="V312" s="23" t="s">
        <v>66</v>
      </c>
      <c r="W312" s="23" t="s">
        <v>19</v>
      </c>
      <c r="X312" s="23" t="s">
        <v>5803</v>
      </c>
      <c r="Y312" s="23" t="s">
        <v>5804</v>
      </c>
      <c r="Z312" s="23">
        <v>6062320911</v>
      </c>
      <c r="AA312" s="23">
        <v>6062323911</v>
      </c>
      <c r="AB312" s="23" t="s">
        <v>5805</v>
      </c>
      <c r="AC312" s="23" t="s">
        <v>5806</v>
      </c>
      <c r="AD312" s="23" t="s">
        <v>5807</v>
      </c>
      <c r="AE312" s="23" t="s">
        <v>5808</v>
      </c>
      <c r="AF312" s="23" t="s">
        <v>26</v>
      </c>
      <c r="AG312" s="23" t="s">
        <v>27</v>
      </c>
    </row>
    <row r="313" spans="1:33" ht="24" customHeight="1">
      <c r="A313" s="13">
        <f t="shared" si="13"/>
        <v>126</v>
      </c>
      <c r="B313" s="38" t="s">
        <v>51</v>
      </c>
      <c r="C313" s="64" t="s">
        <v>523</v>
      </c>
      <c r="D313" s="38" t="s">
        <v>6568</v>
      </c>
      <c r="E313" s="38" t="s">
        <v>6569</v>
      </c>
      <c r="F313" s="38" t="s">
        <v>1651</v>
      </c>
      <c r="G313" s="38" t="s">
        <v>5</v>
      </c>
      <c r="H313" s="38" t="s">
        <v>6570</v>
      </c>
      <c r="I313" s="38" t="s">
        <v>7</v>
      </c>
      <c r="J313" s="38" t="s">
        <v>448</v>
      </c>
      <c r="K313" s="38" t="s">
        <v>525</v>
      </c>
      <c r="L313" s="38" t="s">
        <v>6571</v>
      </c>
      <c r="M313" s="38" t="s">
        <v>6572</v>
      </c>
      <c r="N313" s="38" t="s">
        <v>6573</v>
      </c>
      <c r="O313" s="106" t="s">
        <v>6574</v>
      </c>
      <c r="P313" s="38" t="s">
        <v>6575</v>
      </c>
      <c r="Q313" s="38" t="s">
        <v>6576</v>
      </c>
      <c r="R313" s="38" t="s">
        <v>6577</v>
      </c>
      <c r="S313" s="38" t="s">
        <v>6578</v>
      </c>
      <c r="T313" s="38" t="s">
        <v>6579</v>
      </c>
      <c r="U313" s="38" t="s">
        <v>6580</v>
      </c>
      <c r="V313" s="38" t="s">
        <v>66</v>
      </c>
      <c r="W313" s="38" t="s">
        <v>19</v>
      </c>
      <c r="X313" s="38" t="s">
        <v>6581</v>
      </c>
      <c r="Y313" s="38" t="s">
        <v>6582</v>
      </c>
      <c r="Z313" s="13">
        <v>628159955744</v>
      </c>
      <c r="AA313" s="38" t="s">
        <v>6577</v>
      </c>
      <c r="AB313" s="38" t="s">
        <v>6583</v>
      </c>
      <c r="AC313" s="38" t="s">
        <v>6584</v>
      </c>
      <c r="AD313" s="38" t="s">
        <v>6585</v>
      </c>
      <c r="AE313" s="38" t="s">
        <v>6586</v>
      </c>
      <c r="AF313" s="38" t="s">
        <v>26</v>
      </c>
      <c r="AG313" s="38" t="s">
        <v>27</v>
      </c>
    </row>
    <row r="314" spans="1:33" ht="24" customHeight="1">
      <c r="A314" s="13">
        <f t="shared" si="13"/>
        <v>127</v>
      </c>
      <c r="B314" s="38" t="s">
        <v>51</v>
      </c>
      <c r="C314" s="64" t="s">
        <v>523</v>
      </c>
      <c r="D314" s="6" t="s">
        <v>3375</v>
      </c>
      <c r="E314" s="6" t="s">
        <v>3376</v>
      </c>
      <c r="F314" s="6" t="s">
        <v>222</v>
      </c>
      <c r="G314" s="6" t="s">
        <v>335</v>
      </c>
      <c r="H314" s="6" t="s">
        <v>3377</v>
      </c>
      <c r="I314" s="6" t="s">
        <v>266</v>
      </c>
      <c r="J314" s="6" t="s">
        <v>3378</v>
      </c>
      <c r="K314" s="6" t="s">
        <v>3379</v>
      </c>
      <c r="L314" s="6" t="s">
        <v>3380</v>
      </c>
      <c r="M314" s="6" t="s">
        <v>3381</v>
      </c>
      <c r="N314" s="6" t="s">
        <v>3382</v>
      </c>
      <c r="O314" s="7" t="s">
        <v>3383</v>
      </c>
      <c r="P314" s="6" t="s">
        <v>3384</v>
      </c>
      <c r="Q314" s="6">
        <v>85517823408</v>
      </c>
      <c r="R314" s="6">
        <v>85517823408</v>
      </c>
      <c r="S314" s="6" t="s">
        <v>3385</v>
      </c>
      <c r="T314" s="6" t="s">
        <v>3386</v>
      </c>
      <c r="U314" s="6" t="s">
        <v>3387</v>
      </c>
      <c r="V314" s="6" t="s">
        <v>18</v>
      </c>
      <c r="W314" s="6" t="s">
        <v>193</v>
      </c>
      <c r="X314" s="6" t="s">
        <v>3388</v>
      </c>
      <c r="Y314" s="6" t="s">
        <v>3389</v>
      </c>
      <c r="Z314" s="6">
        <v>85517823408</v>
      </c>
      <c r="AA314" s="6">
        <v>85517823408</v>
      </c>
      <c r="AB314" s="6" t="s">
        <v>3390</v>
      </c>
      <c r="AC314" s="6" t="s">
        <v>3391</v>
      </c>
      <c r="AD314" s="6" t="s">
        <v>3392</v>
      </c>
      <c r="AE314" s="6" t="s">
        <v>3393</v>
      </c>
      <c r="AF314" s="6" t="s">
        <v>26</v>
      </c>
      <c r="AG314" s="6" t="s">
        <v>27</v>
      </c>
    </row>
    <row r="315" spans="1:33" s="78" customFormat="1" ht="21">
      <c r="A315" s="137" t="s">
        <v>618</v>
      </c>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row>
    <row r="316" spans="1:33" s="4" customFormat="1" ht="24" customHeight="1">
      <c r="A316" s="13">
        <v>1</v>
      </c>
      <c r="B316" s="6" t="s">
        <v>618</v>
      </c>
      <c r="C316" s="64" t="s">
        <v>444</v>
      </c>
      <c r="D316" s="6" t="s">
        <v>4182</v>
      </c>
      <c r="E316" s="6" t="s">
        <v>4183</v>
      </c>
      <c r="F316" s="6" t="s">
        <v>2234</v>
      </c>
      <c r="G316" s="6" t="s">
        <v>5</v>
      </c>
      <c r="H316" s="6" t="s">
        <v>2578</v>
      </c>
      <c r="I316" s="6" t="s">
        <v>7</v>
      </c>
      <c r="J316" s="6" t="s">
        <v>33</v>
      </c>
      <c r="K316" s="6" t="s">
        <v>4184</v>
      </c>
      <c r="L316" s="6" t="s">
        <v>4185</v>
      </c>
      <c r="M316" s="6" t="s">
        <v>4186</v>
      </c>
      <c r="N316" s="6" t="s">
        <v>4187</v>
      </c>
      <c r="O316" s="7" t="s">
        <v>4188</v>
      </c>
      <c r="P316" s="6" t="s">
        <v>4189</v>
      </c>
      <c r="Q316" s="6" t="s">
        <v>4190</v>
      </c>
      <c r="R316" s="6" t="s">
        <v>4191</v>
      </c>
      <c r="S316" s="6" t="s">
        <v>4192</v>
      </c>
      <c r="T316" s="6" t="s">
        <v>4193</v>
      </c>
      <c r="U316" s="6" t="s">
        <v>4194</v>
      </c>
      <c r="V316" s="6" t="s">
        <v>18</v>
      </c>
      <c r="W316" s="6" t="s">
        <v>19</v>
      </c>
      <c r="X316" s="6" t="s">
        <v>4195</v>
      </c>
      <c r="Y316" s="6" t="s">
        <v>4196</v>
      </c>
      <c r="Z316" s="6" t="s">
        <v>4197</v>
      </c>
      <c r="AA316" s="6" t="s">
        <v>205</v>
      </c>
      <c r="AB316" s="6" t="s">
        <v>4198</v>
      </c>
      <c r="AC316" s="6" t="s">
        <v>4199</v>
      </c>
      <c r="AD316" s="6" t="s">
        <v>3119</v>
      </c>
      <c r="AE316" s="6" t="s">
        <v>4200</v>
      </c>
      <c r="AF316" s="6" t="s">
        <v>26</v>
      </c>
      <c r="AG316" s="6" t="s">
        <v>27</v>
      </c>
    </row>
    <row r="317" spans="1:33" ht="24" customHeight="1">
      <c r="A317" s="13">
        <v>2</v>
      </c>
      <c r="B317" s="6" t="s">
        <v>618</v>
      </c>
      <c r="C317" s="64" t="s">
        <v>387</v>
      </c>
      <c r="D317" s="6" t="s">
        <v>2943</v>
      </c>
      <c r="E317" s="6" t="s">
        <v>2944</v>
      </c>
      <c r="F317" s="6" t="s">
        <v>2945</v>
      </c>
      <c r="G317" s="6" t="s">
        <v>244</v>
      </c>
      <c r="H317" s="6" t="s">
        <v>2946</v>
      </c>
      <c r="I317" s="6" t="s">
        <v>246</v>
      </c>
      <c r="J317" s="6" t="s">
        <v>33</v>
      </c>
      <c r="K317" s="6" t="s">
        <v>2947</v>
      </c>
      <c r="L317" s="6" t="s">
        <v>2948</v>
      </c>
      <c r="M317" s="6" t="s">
        <v>2949</v>
      </c>
      <c r="N317" s="6" t="s">
        <v>2950</v>
      </c>
      <c r="O317" s="7" t="s">
        <v>2951</v>
      </c>
      <c r="P317" s="6" t="s">
        <v>2952</v>
      </c>
      <c r="Q317" s="6">
        <f>852-27237536</f>
        <v>-27236684</v>
      </c>
      <c r="R317" s="6">
        <f>852-27354559</f>
        <v>-27353707</v>
      </c>
      <c r="S317" s="6" t="s">
        <v>2953</v>
      </c>
      <c r="T317" s="6" t="s">
        <v>2954</v>
      </c>
      <c r="U317" s="6" t="s">
        <v>2955</v>
      </c>
      <c r="V317" s="6" t="s">
        <v>18</v>
      </c>
      <c r="W317" s="6" t="s">
        <v>19</v>
      </c>
      <c r="X317" s="6" t="s">
        <v>2956</v>
      </c>
      <c r="Y317" s="6" t="s">
        <v>2957</v>
      </c>
      <c r="Z317" s="6">
        <f>852-92706460</f>
        <v>-92705608</v>
      </c>
      <c r="AA317" s="6">
        <f>852-27354559</f>
        <v>-27353707</v>
      </c>
      <c r="AB317" s="6" t="s">
        <v>2958</v>
      </c>
      <c r="AC317" s="6" t="s">
        <v>2959</v>
      </c>
      <c r="AD317" s="6" t="s">
        <v>2960</v>
      </c>
      <c r="AE317" s="6" t="s">
        <v>2961</v>
      </c>
      <c r="AF317" s="6" t="s">
        <v>135</v>
      </c>
      <c r="AG317" s="6" t="s">
        <v>27</v>
      </c>
    </row>
    <row r="318" spans="1:33" ht="24" customHeight="1">
      <c r="A318" s="13">
        <f>1+A317</f>
        <v>3</v>
      </c>
      <c r="B318" s="6" t="s">
        <v>618</v>
      </c>
      <c r="C318" s="64" t="s">
        <v>387</v>
      </c>
      <c r="D318" s="6" t="s">
        <v>2430</v>
      </c>
      <c r="E318" s="6" t="s">
        <v>2431</v>
      </c>
      <c r="F318" s="6" t="s">
        <v>2432</v>
      </c>
      <c r="G318" s="6" t="s">
        <v>5</v>
      </c>
      <c r="H318" s="6" t="s">
        <v>2433</v>
      </c>
      <c r="I318" s="6" t="s">
        <v>7</v>
      </c>
      <c r="J318" s="6" t="s">
        <v>33</v>
      </c>
      <c r="K318" s="6" t="s">
        <v>205</v>
      </c>
      <c r="L318" s="6" t="s">
        <v>2434</v>
      </c>
      <c r="M318" s="6" t="s">
        <v>2435</v>
      </c>
      <c r="N318" s="6" t="s">
        <v>2436</v>
      </c>
      <c r="O318" s="6" t="s">
        <v>2437</v>
      </c>
      <c r="P318" s="6" t="s">
        <v>2438</v>
      </c>
      <c r="Q318" s="6" t="s">
        <v>2439</v>
      </c>
      <c r="R318" s="6" t="s">
        <v>205</v>
      </c>
      <c r="S318" s="6" t="s">
        <v>2440</v>
      </c>
      <c r="T318" s="6" t="s">
        <v>2441</v>
      </c>
      <c r="U318" s="6" t="s">
        <v>2442</v>
      </c>
      <c r="V318" s="6" t="s">
        <v>66</v>
      </c>
      <c r="W318" s="6" t="s">
        <v>19</v>
      </c>
      <c r="X318" s="6" t="s">
        <v>2436</v>
      </c>
      <c r="Y318" s="6" t="s">
        <v>2438</v>
      </c>
      <c r="Z318" s="6" t="s">
        <v>2443</v>
      </c>
      <c r="AA318" s="6" t="s">
        <v>205</v>
      </c>
      <c r="AB318" s="6" t="s">
        <v>2444</v>
      </c>
      <c r="AC318" s="6" t="s">
        <v>205</v>
      </c>
      <c r="AD318" s="6" t="s">
        <v>2445</v>
      </c>
      <c r="AE318" s="6" t="s">
        <v>2446</v>
      </c>
      <c r="AF318" s="6" t="s">
        <v>26</v>
      </c>
      <c r="AG318" s="6" t="s">
        <v>27</v>
      </c>
    </row>
    <row r="319" spans="1:33" ht="24" customHeight="1">
      <c r="A319" s="13">
        <f t="shared" ref="A319:A336" si="14">1+A318</f>
        <v>4</v>
      </c>
      <c r="B319" s="6" t="s">
        <v>618</v>
      </c>
      <c r="C319" s="64" t="s">
        <v>387</v>
      </c>
      <c r="D319" s="6" t="s">
        <v>616</v>
      </c>
      <c r="E319" s="6" t="s">
        <v>617</v>
      </c>
      <c r="F319" s="6" t="s">
        <v>619</v>
      </c>
      <c r="G319" s="6" t="s">
        <v>5</v>
      </c>
      <c r="H319" s="6" t="s">
        <v>620</v>
      </c>
      <c r="I319" s="6" t="s">
        <v>7</v>
      </c>
      <c r="J319" s="6" t="s">
        <v>33</v>
      </c>
      <c r="K319" s="6" t="s">
        <v>621</v>
      </c>
      <c r="L319" s="6" t="s">
        <v>622</v>
      </c>
      <c r="M319" s="6" t="s">
        <v>623</v>
      </c>
      <c r="N319" s="6" t="s">
        <v>624</v>
      </c>
      <c r="O319" s="6" t="s">
        <v>205</v>
      </c>
      <c r="P319" s="6" t="s">
        <v>625</v>
      </c>
      <c r="Q319" s="6">
        <f>82-31-372-9301</f>
        <v>-9622</v>
      </c>
      <c r="R319" s="6">
        <f>82-31-372-9391</f>
        <v>-9712</v>
      </c>
      <c r="S319" s="6" t="s">
        <v>626</v>
      </c>
      <c r="T319" s="6" t="s">
        <v>627</v>
      </c>
      <c r="U319" s="6" t="s">
        <v>628</v>
      </c>
      <c r="V319" s="6" t="s">
        <v>18</v>
      </c>
      <c r="W319" s="6" t="s">
        <v>19</v>
      </c>
      <c r="X319" s="6" t="s">
        <v>629</v>
      </c>
      <c r="Y319" s="6" t="s">
        <v>630</v>
      </c>
      <c r="Z319" s="6">
        <v>821024640261</v>
      </c>
      <c r="AA319" s="6">
        <f>82-31-372-9391</f>
        <v>-9712</v>
      </c>
      <c r="AB319" s="6" t="s">
        <v>631</v>
      </c>
      <c r="AC319" s="6" t="s">
        <v>205</v>
      </c>
      <c r="AD319" s="6" t="s">
        <v>632</v>
      </c>
      <c r="AE319" s="6" t="s">
        <v>336</v>
      </c>
      <c r="AF319" s="6" t="s">
        <v>26</v>
      </c>
      <c r="AG319" s="6" t="s">
        <v>27</v>
      </c>
    </row>
    <row r="320" spans="1:33" ht="24" customHeight="1">
      <c r="A320" s="13">
        <f t="shared" si="14"/>
        <v>5</v>
      </c>
      <c r="B320" s="6" t="s">
        <v>618</v>
      </c>
      <c r="C320" s="64" t="s">
        <v>387</v>
      </c>
      <c r="D320" s="6" t="s">
        <v>2447</v>
      </c>
      <c r="E320" s="6" t="s">
        <v>2447</v>
      </c>
      <c r="F320" s="6" t="s">
        <v>2432</v>
      </c>
      <c r="G320" s="6" t="s">
        <v>117</v>
      </c>
      <c r="H320" s="6" t="s">
        <v>956</v>
      </c>
      <c r="I320" s="6" t="s">
        <v>7</v>
      </c>
      <c r="J320" s="6" t="s">
        <v>33</v>
      </c>
      <c r="K320" s="6" t="s">
        <v>205</v>
      </c>
      <c r="L320" s="6" t="s">
        <v>2448</v>
      </c>
      <c r="M320" s="6" t="s">
        <v>2449</v>
      </c>
      <c r="N320" s="6" t="s">
        <v>2450</v>
      </c>
      <c r="O320" s="6" t="s">
        <v>2437</v>
      </c>
      <c r="P320" s="6" t="s">
        <v>2451</v>
      </c>
      <c r="Q320" s="6" t="s">
        <v>2452</v>
      </c>
      <c r="R320" s="6" t="s">
        <v>205</v>
      </c>
      <c r="S320" s="6" t="s">
        <v>2453</v>
      </c>
      <c r="T320" s="6" t="s">
        <v>2454</v>
      </c>
      <c r="U320" s="6" t="s">
        <v>2455</v>
      </c>
      <c r="V320" s="6" t="s">
        <v>18</v>
      </c>
      <c r="W320" s="6" t="s">
        <v>19</v>
      </c>
      <c r="X320" s="6" t="s">
        <v>2456</v>
      </c>
      <c r="Y320" s="6" t="s">
        <v>2457</v>
      </c>
      <c r="Z320" s="6" t="s">
        <v>2458</v>
      </c>
      <c r="AA320" s="6" t="s">
        <v>205</v>
      </c>
      <c r="AB320" s="6" t="s">
        <v>2459</v>
      </c>
      <c r="AC320" s="6" t="s">
        <v>205</v>
      </c>
      <c r="AD320" s="6" t="s">
        <v>2460</v>
      </c>
      <c r="AE320" s="6" t="s">
        <v>2461</v>
      </c>
      <c r="AF320" s="6" t="s">
        <v>26</v>
      </c>
      <c r="AG320" s="6" t="s">
        <v>27</v>
      </c>
    </row>
    <row r="321" spans="1:94" ht="24" customHeight="1">
      <c r="A321" s="13">
        <f t="shared" si="14"/>
        <v>6</v>
      </c>
      <c r="B321" s="6" t="s">
        <v>618</v>
      </c>
      <c r="C321" s="64" t="s">
        <v>387</v>
      </c>
      <c r="D321" s="6" t="s">
        <v>6207</v>
      </c>
      <c r="E321" s="6" t="s">
        <v>6208</v>
      </c>
      <c r="F321" s="6" t="s">
        <v>6209</v>
      </c>
      <c r="G321" s="6" t="s">
        <v>5</v>
      </c>
      <c r="H321" s="6" t="s">
        <v>6210</v>
      </c>
      <c r="I321" s="6" t="s">
        <v>7</v>
      </c>
      <c r="J321" s="6" t="s">
        <v>6211</v>
      </c>
      <c r="K321" s="6" t="s">
        <v>6212</v>
      </c>
      <c r="L321" s="6" t="s">
        <v>6213</v>
      </c>
      <c r="M321" s="6" t="s">
        <v>6214</v>
      </c>
      <c r="N321" s="6" t="s">
        <v>6215</v>
      </c>
      <c r="O321" s="7" t="s">
        <v>6216</v>
      </c>
      <c r="P321" s="6" t="s">
        <v>5900</v>
      </c>
      <c r="Q321" s="6">
        <f>852-2522-8264</f>
        <v>-9934</v>
      </c>
      <c r="R321" s="6">
        <f>852-2526-2894</f>
        <v>-4568</v>
      </c>
      <c r="S321" s="6" t="s">
        <v>6217</v>
      </c>
      <c r="T321" s="6" t="s">
        <v>6218</v>
      </c>
      <c r="U321" s="6" t="s">
        <v>6219</v>
      </c>
      <c r="V321" s="6" t="s">
        <v>66</v>
      </c>
      <c r="W321" s="6" t="s">
        <v>801</v>
      </c>
      <c r="X321" s="6" t="s">
        <v>6220</v>
      </c>
      <c r="Y321" s="6" t="s">
        <v>6221</v>
      </c>
      <c r="Z321" s="6">
        <f>852-97409406</f>
        <v>-97408554</v>
      </c>
      <c r="AA321" s="6">
        <f>852-25262894</f>
        <v>-25262042</v>
      </c>
      <c r="AB321" s="6" t="s">
        <v>6222</v>
      </c>
      <c r="AC321" s="6" t="s">
        <v>6223</v>
      </c>
      <c r="AD321" s="6" t="s">
        <v>2983</v>
      </c>
      <c r="AE321" s="6" t="s">
        <v>6224</v>
      </c>
      <c r="AF321" s="6" t="s">
        <v>26</v>
      </c>
      <c r="AG321" s="6" t="s">
        <v>27</v>
      </c>
    </row>
    <row r="322" spans="1:94" ht="24" customHeight="1">
      <c r="A322" s="13">
        <f t="shared" si="14"/>
        <v>7</v>
      </c>
      <c r="B322" s="6" t="s">
        <v>618</v>
      </c>
      <c r="C322" s="64" t="s">
        <v>73</v>
      </c>
      <c r="D322" s="6" t="s">
        <v>4029</v>
      </c>
      <c r="E322" s="6" t="s">
        <v>4030</v>
      </c>
      <c r="F322" s="6" t="s">
        <v>4031</v>
      </c>
      <c r="G322" s="6" t="s">
        <v>117</v>
      </c>
      <c r="H322" s="6" t="s">
        <v>4032</v>
      </c>
      <c r="I322" s="6" t="s">
        <v>266</v>
      </c>
      <c r="J322" s="6" t="s">
        <v>8</v>
      </c>
      <c r="K322" s="6" t="s">
        <v>2718</v>
      </c>
      <c r="L322" s="6" t="s">
        <v>4033</v>
      </c>
      <c r="M322" s="6" t="s">
        <v>4034</v>
      </c>
      <c r="N322" s="6" t="s">
        <v>4035</v>
      </c>
      <c r="O322" s="7" t="s">
        <v>4036</v>
      </c>
      <c r="P322" s="6" t="s">
        <v>4037</v>
      </c>
      <c r="Q322" s="6" t="s">
        <v>4038</v>
      </c>
      <c r="R322" s="6">
        <v>861067083193</v>
      </c>
      <c r="S322" s="6" t="s">
        <v>4039</v>
      </c>
      <c r="T322" s="6" t="s">
        <v>4040</v>
      </c>
      <c r="U322" s="6" t="s">
        <v>4041</v>
      </c>
      <c r="V322" s="6" t="s">
        <v>66</v>
      </c>
      <c r="W322" s="6" t="s">
        <v>193</v>
      </c>
      <c r="X322" s="6" t="s">
        <v>4035</v>
      </c>
      <c r="Y322" s="6" t="s">
        <v>4037</v>
      </c>
      <c r="Z322" s="6">
        <v>8618801054275</v>
      </c>
      <c r="AA322" s="6">
        <v>861067083193</v>
      </c>
      <c r="AB322" s="6" t="s">
        <v>4042</v>
      </c>
      <c r="AC322" s="6" t="s">
        <v>2349</v>
      </c>
      <c r="AD322" s="6" t="s">
        <v>4043</v>
      </c>
      <c r="AE322" s="6" t="s">
        <v>4044</v>
      </c>
      <c r="AF322" s="6" t="s">
        <v>26</v>
      </c>
      <c r="AG322" s="6" t="s">
        <v>27</v>
      </c>
    </row>
    <row r="323" spans="1:94" ht="24" customHeight="1">
      <c r="A323" s="13">
        <f t="shared" si="14"/>
        <v>8</v>
      </c>
      <c r="B323" s="6" t="s">
        <v>618</v>
      </c>
      <c r="C323" s="64" t="s">
        <v>73</v>
      </c>
      <c r="D323" s="6" t="s">
        <v>1535</v>
      </c>
      <c r="E323" s="6" t="s">
        <v>1536</v>
      </c>
      <c r="F323" s="6" t="s">
        <v>902</v>
      </c>
      <c r="G323" s="6" t="s">
        <v>335</v>
      </c>
      <c r="H323" s="6" t="s">
        <v>1537</v>
      </c>
      <c r="I323" s="6" t="s">
        <v>7</v>
      </c>
      <c r="J323" s="6" t="s">
        <v>33</v>
      </c>
      <c r="K323" s="6" t="s">
        <v>1538</v>
      </c>
      <c r="L323" s="6" t="s">
        <v>1539</v>
      </c>
      <c r="M323" s="6" t="s">
        <v>1540</v>
      </c>
      <c r="N323" s="6" t="s">
        <v>1541</v>
      </c>
      <c r="O323" s="7" t="s">
        <v>1542</v>
      </c>
      <c r="P323" s="6" t="s">
        <v>1543</v>
      </c>
      <c r="Q323" s="6" t="s">
        <v>1544</v>
      </c>
      <c r="R323" s="6" t="s">
        <v>1545</v>
      </c>
      <c r="S323" s="6" t="s">
        <v>1546</v>
      </c>
      <c r="T323" s="6" t="s">
        <v>1547</v>
      </c>
      <c r="U323" s="6" t="s">
        <v>1548</v>
      </c>
      <c r="V323" s="6" t="s">
        <v>18</v>
      </c>
      <c r="W323" s="6" t="s">
        <v>19</v>
      </c>
      <c r="X323" s="6" t="s">
        <v>1549</v>
      </c>
      <c r="Y323" s="6" t="s">
        <v>1550</v>
      </c>
      <c r="Z323" s="6" t="s">
        <v>1551</v>
      </c>
      <c r="AA323" s="6" t="s">
        <v>1545</v>
      </c>
      <c r="AB323" s="6" t="s">
        <v>1552</v>
      </c>
      <c r="AC323" s="6" t="s">
        <v>1553</v>
      </c>
      <c r="AD323" s="6" t="s">
        <v>1554</v>
      </c>
      <c r="AE323" s="6" t="s">
        <v>1555</v>
      </c>
      <c r="AF323" s="6" t="s">
        <v>26</v>
      </c>
      <c r="AG323" s="6" t="s">
        <v>27</v>
      </c>
    </row>
    <row r="324" spans="1:94" ht="24" customHeight="1">
      <c r="A324" s="13">
        <f t="shared" si="14"/>
        <v>9</v>
      </c>
      <c r="B324" s="6" t="s">
        <v>618</v>
      </c>
      <c r="C324" s="64" t="s">
        <v>73</v>
      </c>
      <c r="D324" s="6" t="s">
        <v>900</v>
      </c>
      <c r="E324" s="6" t="s">
        <v>901</v>
      </c>
      <c r="F324" s="6" t="s">
        <v>902</v>
      </c>
      <c r="G324" s="6" t="s">
        <v>5</v>
      </c>
      <c r="H324" s="6" t="s">
        <v>903</v>
      </c>
      <c r="I324" s="6" t="s">
        <v>7</v>
      </c>
      <c r="J324" s="6" t="s">
        <v>448</v>
      </c>
      <c r="K324" s="6" t="s">
        <v>904</v>
      </c>
      <c r="L324" s="6" t="s">
        <v>905</v>
      </c>
      <c r="M324" s="6" t="s">
        <v>906</v>
      </c>
      <c r="N324" s="6" t="s">
        <v>907</v>
      </c>
      <c r="O324" s="7" t="s">
        <v>908</v>
      </c>
      <c r="P324" s="6" t="s">
        <v>909</v>
      </c>
      <c r="Q324" s="6" t="s">
        <v>910</v>
      </c>
      <c r="R324" s="6" t="s">
        <v>911</v>
      </c>
      <c r="S324" s="6" t="s">
        <v>912</v>
      </c>
      <c r="T324" s="6" t="s">
        <v>913</v>
      </c>
      <c r="U324" s="6" t="s">
        <v>914</v>
      </c>
      <c r="V324" s="6" t="s">
        <v>66</v>
      </c>
      <c r="W324" s="6" t="s">
        <v>19</v>
      </c>
      <c r="X324" s="6" t="s">
        <v>915</v>
      </c>
      <c r="Y324" s="6" t="s">
        <v>916</v>
      </c>
      <c r="Z324" s="6" t="s">
        <v>910</v>
      </c>
      <c r="AA324" s="6" t="s">
        <v>911</v>
      </c>
      <c r="AB324" s="6" t="s">
        <v>917</v>
      </c>
      <c r="AC324" s="6" t="s">
        <v>918</v>
      </c>
      <c r="AD324" s="6" t="s">
        <v>919</v>
      </c>
      <c r="AE324" s="6" t="s">
        <v>920</v>
      </c>
      <c r="AF324" s="6" t="s">
        <v>26</v>
      </c>
      <c r="AG324" s="6" t="s">
        <v>27</v>
      </c>
    </row>
    <row r="325" spans="1:94" ht="24" customHeight="1">
      <c r="A325" s="13">
        <f t="shared" si="14"/>
        <v>10</v>
      </c>
      <c r="B325" s="6" t="s">
        <v>618</v>
      </c>
      <c r="C325" s="64" t="s">
        <v>73</v>
      </c>
      <c r="D325" s="6" t="s">
        <v>4615</v>
      </c>
      <c r="E325" s="6" t="s">
        <v>4616</v>
      </c>
      <c r="F325" s="6" t="s">
        <v>2432</v>
      </c>
      <c r="G325" s="6" t="s">
        <v>283</v>
      </c>
      <c r="H325" s="6" t="s">
        <v>4617</v>
      </c>
      <c r="I325" s="6" t="s">
        <v>266</v>
      </c>
      <c r="J325" s="6" t="s">
        <v>33</v>
      </c>
      <c r="K325" s="6" t="s">
        <v>247</v>
      </c>
      <c r="L325" s="6" t="s">
        <v>4618</v>
      </c>
      <c r="M325" s="6" t="s">
        <v>4619</v>
      </c>
      <c r="N325" s="6" t="s">
        <v>4620</v>
      </c>
      <c r="O325" s="7" t="s">
        <v>4621</v>
      </c>
      <c r="P325" s="6" t="s">
        <v>4622</v>
      </c>
      <c r="Q325" s="6">
        <f>81-3-5209-3455</f>
        <v>-8586</v>
      </c>
      <c r="R325" s="6">
        <f>81-3-5209-3453</f>
        <v>-8584</v>
      </c>
      <c r="S325" s="6" t="s">
        <v>4623</v>
      </c>
      <c r="T325" s="6" t="s">
        <v>4624</v>
      </c>
      <c r="U325" s="6" t="s">
        <v>4625</v>
      </c>
      <c r="V325" s="6" t="s">
        <v>18</v>
      </c>
      <c r="W325" s="6" t="s">
        <v>19</v>
      </c>
      <c r="X325" s="6" t="s">
        <v>4626</v>
      </c>
      <c r="Y325" s="6" t="s">
        <v>4627</v>
      </c>
      <c r="Z325" s="6">
        <f>81-3-5209-3455</f>
        <v>-8586</v>
      </c>
      <c r="AA325" s="6">
        <f>81-3-5209-3453</f>
        <v>-8584</v>
      </c>
      <c r="AB325" s="6" t="s">
        <v>4628</v>
      </c>
      <c r="AC325" s="6" t="s">
        <v>205</v>
      </c>
      <c r="AD325" s="6" t="s">
        <v>4629</v>
      </c>
      <c r="AE325" s="6" t="s">
        <v>4630</v>
      </c>
      <c r="AF325" s="6" t="s">
        <v>26</v>
      </c>
      <c r="AG325" s="6" t="s">
        <v>27</v>
      </c>
    </row>
    <row r="326" spans="1:94" ht="24" customHeight="1">
      <c r="A326" s="13">
        <f t="shared" si="14"/>
        <v>11</v>
      </c>
      <c r="B326" s="6" t="s">
        <v>618</v>
      </c>
      <c r="C326" s="64" t="s">
        <v>73</v>
      </c>
      <c r="D326" s="6" t="s">
        <v>3601</v>
      </c>
      <c r="E326" s="6" t="s">
        <v>3602</v>
      </c>
      <c r="F326" s="6" t="s">
        <v>2432</v>
      </c>
      <c r="G326" s="6" t="s">
        <v>5</v>
      </c>
      <c r="H326" s="6" t="s">
        <v>3603</v>
      </c>
      <c r="I326" s="6" t="s">
        <v>7</v>
      </c>
      <c r="J326" s="6" t="s">
        <v>3604</v>
      </c>
      <c r="K326" s="6" t="s">
        <v>3605</v>
      </c>
      <c r="L326" s="6" t="s">
        <v>3606</v>
      </c>
      <c r="M326" s="6" t="s">
        <v>3607</v>
      </c>
      <c r="N326" s="6" t="s">
        <v>3608</v>
      </c>
      <c r="O326" s="6" t="s">
        <v>3609</v>
      </c>
      <c r="P326" s="6" t="s">
        <v>3610</v>
      </c>
      <c r="Q326" s="6">
        <f>81-3-3834-6902</f>
        <v>-10658</v>
      </c>
      <c r="R326" s="6">
        <f>81-3-3834-6903</f>
        <v>-10659</v>
      </c>
      <c r="S326" s="6" t="s">
        <v>3611</v>
      </c>
      <c r="T326" s="6" t="s">
        <v>3612</v>
      </c>
      <c r="U326" s="6" t="s">
        <v>3613</v>
      </c>
      <c r="V326" s="6" t="s">
        <v>18</v>
      </c>
      <c r="W326" s="6" t="s">
        <v>19</v>
      </c>
      <c r="X326" s="6" t="s">
        <v>3614</v>
      </c>
      <c r="Y326" s="6" t="s">
        <v>3610</v>
      </c>
      <c r="Z326" s="6">
        <f>81-3-3834-6902</f>
        <v>-10658</v>
      </c>
      <c r="AA326" s="6">
        <f>81-3-3834-6903</f>
        <v>-10659</v>
      </c>
      <c r="AB326" s="6" t="s">
        <v>3615</v>
      </c>
      <c r="AC326" s="6" t="s">
        <v>3616</v>
      </c>
      <c r="AD326" s="6" t="s">
        <v>3617</v>
      </c>
      <c r="AE326" s="6" t="s">
        <v>3618</v>
      </c>
      <c r="AF326" s="6" t="s">
        <v>135</v>
      </c>
      <c r="AG326" s="6" t="s">
        <v>27</v>
      </c>
    </row>
    <row r="327" spans="1:94" ht="24" customHeight="1">
      <c r="A327" s="13">
        <f t="shared" si="14"/>
        <v>12</v>
      </c>
      <c r="B327" s="6" t="s">
        <v>618</v>
      </c>
      <c r="C327" s="64" t="s">
        <v>73</v>
      </c>
      <c r="D327" s="6" t="s">
        <v>4201</v>
      </c>
      <c r="E327" s="6" t="s">
        <v>4202</v>
      </c>
      <c r="F327" s="6" t="s">
        <v>4031</v>
      </c>
      <c r="G327" s="6" t="s">
        <v>5</v>
      </c>
      <c r="H327" s="6" t="s">
        <v>4203</v>
      </c>
      <c r="I327" s="6" t="s">
        <v>7</v>
      </c>
      <c r="J327" s="6" t="s">
        <v>448</v>
      </c>
      <c r="K327" s="6" t="s">
        <v>4204</v>
      </c>
      <c r="L327" s="6" t="s">
        <v>4205</v>
      </c>
      <c r="M327" s="6" t="s">
        <v>4206</v>
      </c>
      <c r="N327" s="6" t="s">
        <v>4207</v>
      </c>
      <c r="O327" s="7" t="s">
        <v>4208</v>
      </c>
      <c r="P327" s="6" t="s">
        <v>4209</v>
      </c>
      <c r="Q327" s="6" t="s">
        <v>4210</v>
      </c>
      <c r="R327" s="6" t="s">
        <v>4211</v>
      </c>
      <c r="S327" s="6" t="s">
        <v>4212</v>
      </c>
      <c r="T327" s="6" t="s">
        <v>4213</v>
      </c>
      <c r="U327" s="6" t="s">
        <v>4214</v>
      </c>
      <c r="V327" s="6" t="s">
        <v>66</v>
      </c>
      <c r="W327" s="6" t="s">
        <v>193</v>
      </c>
      <c r="X327" s="6" t="s">
        <v>4207</v>
      </c>
      <c r="Y327" s="6" t="s">
        <v>4215</v>
      </c>
      <c r="Z327" s="6" t="s">
        <v>4216</v>
      </c>
      <c r="AA327" s="6" t="s">
        <v>4211</v>
      </c>
      <c r="AB327" s="6" t="s">
        <v>4217</v>
      </c>
      <c r="AC327" s="6" t="s">
        <v>4218</v>
      </c>
      <c r="AD327" s="6" t="s">
        <v>4219</v>
      </c>
      <c r="AE327" s="6" t="s">
        <v>4220</v>
      </c>
      <c r="AF327" s="6" t="s">
        <v>26</v>
      </c>
      <c r="AG327" s="6" t="s">
        <v>27</v>
      </c>
    </row>
    <row r="328" spans="1:94" ht="24" customHeight="1">
      <c r="A328" s="13">
        <f t="shared" si="14"/>
        <v>13</v>
      </c>
      <c r="B328" s="6" t="s">
        <v>618</v>
      </c>
      <c r="C328" s="64" t="s">
        <v>73</v>
      </c>
      <c r="D328" s="6" t="s">
        <v>921</v>
      </c>
      <c r="E328" s="6" t="s">
        <v>922</v>
      </c>
      <c r="F328" s="6" t="s">
        <v>619</v>
      </c>
      <c r="G328" s="6" t="s">
        <v>5</v>
      </c>
      <c r="H328" s="6" t="s">
        <v>923</v>
      </c>
      <c r="I328" s="6" t="s">
        <v>266</v>
      </c>
      <c r="J328" s="6" t="s">
        <v>33</v>
      </c>
      <c r="K328" s="6" t="s">
        <v>205</v>
      </c>
      <c r="L328" s="6" t="s">
        <v>924</v>
      </c>
      <c r="M328" s="6" t="s">
        <v>925</v>
      </c>
      <c r="N328" s="6" t="s">
        <v>926</v>
      </c>
      <c r="O328" s="7" t="s">
        <v>927</v>
      </c>
      <c r="P328" s="6" t="s">
        <v>928</v>
      </c>
      <c r="Q328" s="6">
        <f>82-2-429-4044</f>
        <v>-4393</v>
      </c>
      <c r="R328" s="6">
        <f>82-2-472-9277</f>
        <v>-9669</v>
      </c>
      <c r="S328" s="6" t="s">
        <v>929</v>
      </c>
      <c r="T328" s="6" t="s">
        <v>930</v>
      </c>
      <c r="U328" s="6" t="s">
        <v>931</v>
      </c>
      <c r="V328" s="6" t="s">
        <v>18</v>
      </c>
      <c r="W328" s="6" t="s">
        <v>19</v>
      </c>
      <c r="X328" s="6" t="s">
        <v>932</v>
      </c>
      <c r="Y328" s="6" t="s">
        <v>933</v>
      </c>
      <c r="Z328" s="6">
        <f>82-2-429-4044</f>
        <v>-4393</v>
      </c>
      <c r="AA328" s="6">
        <f>82-2-472-9277</f>
        <v>-9669</v>
      </c>
      <c r="AB328" s="6" t="s">
        <v>934</v>
      </c>
      <c r="AC328" s="6" t="s">
        <v>935</v>
      </c>
      <c r="AD328" s="6" t="s">
        <v>936</v>
      </c>
      <c r="AE328" s="6" t="s">
        <v>937</v>
      </c>
      <c r="AF328" s="6" t="s">
        <v>26</v>
      </c>
      <c r="AG328" s="6" t="s">
        <v>27</v>
      </c>
    </row>
    <row r="329" spans="1:94" ht="24" customHeight="1">
      <c r="A329" s="13">
        <f t="shared" si="14"/>
        <v>14</v>
      </c>
      <c r="B329" s="6" t="s">
        <v>618</v>
      </c>
      <c r="C329" s="69" t="s">
        <v>28</v>
      </c>
      <c r="D329" s="36" t="s">
        <v>5524</v>
      </c>
      <c r="E329" s="36" t="s">
        <v>5525</v>
      </c>
      <c r="F329" s="36" t="s">
        <v>2234</v>
      </c>
      <c r="G329" s="36" t="s">
        <v>5</v>
      </c>
      <c r="H329" s="36" t="s">
        <v>5526</v>
      </c>
      <c r="I329" s="36" t="s">
        <v>266</v>
      </c>
      <c r="J329" s="36" t="s">
        <v>33</v>
      </c>
      <c r="K329" s="36" t="s">
        <v>5527</v>
      </c>
      <c r="L329" s="36" t="s">
        <v>5528</v>
      </c>
      <c r="M329" s="36" t="s">
        <v>5529</v>
      </c>
      <c r="N329" s="36" t="s">
        <v>5530</v>
      </c>
      <c r="O329" s="37" t="s">
        <v>5531</v>
      </c>
      <c r="P329" s="36" t="s">
        <v>5532</v>
      </c>
      <c r="Q329" s="36">
        <f>976 - 88989212</f>
        <v>-88988236</v>
      </c>
      <c r="R329" s="36" t="s">
        <v>5533</v>
      </c>
      <c r="S329" s="36" t="s">
        <v>5534</v>
      </c>
      <c r="T329" s="36" t="s">
        <v>5535</v>
      </c>
      <c r="U329" s="36" t="s">
        <v>5536</v>
      </c>
      <c r="V329" s="36" t="s">
        <v>66</v>
      </c>
      <c r="W329" s="36" t="s">
        <v>193</v>
      </c>
      <c r="X329" s="36" t="s">
        <v>5537</v>
      </c>
      <c r="Y329" s="36" t="s">
        <v>5538</v>
      </c>
      <c r="Z329" s="36" t="s">
        <v>5533</v>
      </c>
      <c r="AA329" s="36" t="s">
        <v>5533</v>
      </c>
      <c r="AB329" s="36" t="s">
        <v>5539</v>
      </c>
      <c r="AC329" s="36" t="s">
        <v>5540</v>
      </c>
      <c r="AD329" s="36" t="s">
        <v>5541</v>
      </c>
      <c r="AE329" s="36" t="s">
        <v>5542</v>
      </c>
      <c r="AF329" s="36" t="s">
        <v>26</v>
      </c>
      <c r="AG329" s="36" t="s">
        <v>27</v>
      </c>
    </row>
    <row r="330" spans="1:94" s="4" customFormat="1" ht="24" customHeight="1">
      <c r="A330" s="13">
        <f t="shared" si="14"/>
        <v>15</v>
      </c>
      <c r="B330" s="6" t="s">
        <v>618</v>
      </c>
      <c r="C330" s="66" t="s">
        <v>6954</v>
      </c>
      <c r="D330" s="34" t="s">
        <v>2232</v>
      </c>
      <c r="E330" s="34" t="s">
        <v>2233</v>
      </c>
      <c r="F330" s="34" t="s">
        <v>2234</v>
      </c>
      <c r="G330" s="34" t="s">
        <v>5</v>
      </c>
      <c r="H330" s="34" t="s">
        <v>2235</v>
      </c>
      <c r="I330" s="34" t="s">
        <v>7</v>
      </c>
      <c r="J330" s="34" t="s">
        <v>2236</v>
      </c>
      <c r="K330" s="34" t="s">
        <v>2237</v>
      </c>
      <c r="L330" s="34" t="s">
        <v>2238</v>
      </c>
      <c r="M330" s="34" t="s">
        <v>2239</v>
      </c>
      <c r="N330" s="34" t="s">
        <v>2240</v>
      </c>
      <c r="O330" s="34" t="s">
        <v>336</v>
      </c>
      <c r="P330" s="34" t="s">
        <v>2241</v>
      </c>
      <c r="Q330" s="34">
        <f>976-99129913</f>
        <v>-99128937</v>
      </c>
      <c r="R330" s="34">
        <f>976-11-344800</f>
        <v>-343835</v>
      </c>
      <c r="S330" s="34" t="s">
        <v>2242</v>
      </c>
      <c r="T330" s="34" t="s">
        <v>2243</v>
      </c>
      <c r="U330" s="34" t="s">
        <v>2244</v>
      </c>
      <c r="V330" s="34" t="s">
        <v>66</v>
      </c>
      <c r="W330" s="34" t="s">
        <v>19</v>
      </c>
      <c r="X330" s="34" t="s">
        <v>2245</v>
      </c>
      <c r="Y330" s="34" t="s">
        <v>2246</v>
      </c>
      <c r="Z330" s="34">
        <f>976-99129913</f>
        <v>-99128937</v>
      </c>
      <c r="AA330" s="34">
        <f>976-11-344800</f>
        <v>-343835</v>
      </c>
      <c r="AB330" s="34" t="s">
        <v>2247</v>
      </c>
      <c r="AC330" s="34" t="s">
        <v>2248</v>
      </c>
      <c r="AD330" s="34" t="s">
        <v>2249</v>
      </c>
      <c r="AE330" s="34" t="s">
        <v>2250</v>
      </c>
      <c r="AF330" s="34" t="s">
        <v>26</v>
      </c>
      <c r="AG330" s="34" t="s">
        <v>27</v>
      </c>
    </row>
    <row r="331" spans="1:94" ht="24" customHeight="1">
      <c r="A331" s="13">
        <f t="shared" si="14"/>
        <v>16</v>
      </c>
      <c r="B331" s="6" t="s">
        <v>618</v>
      </c>
      <c r="C331" s="64" t="s">
        <v>465</v>
      </c>
      <c r="D331" s="6" t="s">
        <v>1426</v>
      </c>
      <c r="E331" s="6" t="s">
        <v>1427</v>
      </c>
      <c r="F331" s="6" t="s">
        <v>902</v>
      </c>
      <c r="G331" s="6" t="s">
        <v>5</v>
      </c>
      <c r="H331" s="6" t="s">
        <v>1428</v>
      </c>
      <c r="I331" s="6" t="s">
        <v>266</v>
      </c>
      <c r="J331" s="6" t="s">
        <v>1429</v>
      </c>
      <c r="K331" s="6" t="s">
        <v>1430</v>
      </c>
      <c r="L331" s="6" t="s">
        <v>1431</v>
      </c>
      <c r="M331" s="6" t="s">
        <v>1432</v>
      </c>
      <c r="N331" s="6" t="s">
        <v>1433</v>
      </c>
      <c r="O331" s="7" t="s">
        <v>1434</v>
      </c>
      <c r="P331" s="6" t="s">
        <v>1435</v>
      </c>
      <c r="Q331" s="6">
        <f>82-2-3472-3556</f>
        <v>-6948</v>
      </c>
      <c r="R331" s="6">
        <f>82-2-3472-3592</f>
        <v>-6984</v>
      </c>
      <c r="S331" s="6" t="s">
        <v>1436</v>
      </c>
      <c r="T331" s="6" t="s">
        <v>1436</v>
      </c>
      <c r="U331" s="6" t="s">
        <v>1437</v>
      </c>
      <c r="V331" s="6" t="s">
        <v>18</v>
      </c>
      <c r="W331" s="6" t="s">
        <v>801</v>
      </c>
      <c r="X331" s="6" t="s">
        <v>1433</v>
      </c>
      <c r="Y331" s="6" t="s">
        <v>1435</v>
      </c>
      <c r="Z331" s="6">
        <f>82-2-3472-3556</f>
        <v>-6948</v>
      </c>
      <c r="AA331" s="6">
        <f>82-2-3472-3592</f>
        <v>-6984</v>
      </c>
      <c r="AB331" s="6" t="s">
        <v>1438</v>
      </c>
      <c r="AC331" s="6" t="s">
        <v>1430</v>
      </c>
      <c r="AD331" s="6" t="s">
        <v>1428</v>
      </c>
      <c r="AE331" s="6" t="s">
        <v>1439</v>
      </c>
      <c r="AF331" s="6" t="s">
        <v>26</v>
      </c>
      <c r="AG331" s="6" t="s">
        <v>27</v>
      </c>
    </row>
    <row r="332" spans="1:94" ht="24" customHeight="1">
      <c r="A332" s="13">
        <f t="shared" si="14"/>
        <v>17</v>
      </c>
      <c r="B332" s="6" t="s">
        <v>618</v>
      </c>
      <c r="C332" s="64" t="s">
        <v>367</v>
      </c>
      <c r="D332" s="6" t="s">
        <v>3138</v>
      </c>
      <c r="E332" s="6" t="s">
        <v>3139</v>
      </c>
      <c r="F332" s="6" t="s">
        <v>2945</v>
      </c>
      <c r="G332" s="6" t="s">
        <v>244</v>
      </c>
      <c r="H332" s="6" t="s">
        <v>3140</v>
      </c>
      <c r="I332" s="6" t="s">
        <v>246</v>
      </c>
      <c r="J332" s="6" t="s">
        <v>33</v>
      </c>
      <c r="K332" s="6" t="s">
        <v>3141</v>
      </c>
      <c r="L332" s="6" t="s">
        <v>3142</v>
      </c>
      <c r="M332" s="6" t="s">
        <v>3143</v>
      </c>
      <c r="N332" s="6" t="s">
        <v>3144</v>
      </c>
      <c r="O332" s="7" t="s">
        <v>3145</v>
      </c>
      <c r="P332" s="6" t="s">
        <v>3146</v>
      </c>
      <c r="Q332" s="6" t="s">
        <v>3147</v>
      </c>
      <c r="R332" s="6" t="s">
        <v>3148</v>
      </c>
      <c r="S332" s="6" t="s">
        <v>3149</v>
      </c>
      <c r="T332" s="6" t="s">
        <v>3150</v>
      </c>
      <c r="U332" s="6" t="s">
        <v>3151</v>
      </c>
      <c r="V332" s="6" t="s">
        <v>18</v>
      </c>
      <c r="W332" s="6" t="s">
        <v>19</v>
      </c>
      <c r="X332" s="6" t="s">
        <v>3152</v>
      </c>
      <c r="Y332" s="6" t="s">
        <v>3153</v>
      </c>
      <c r="Z332" s="6" t="s">
        <v>3154</v>
      </c>
      <c r="AA332" s="6" t="s">
        <v>3155</v>
      </c>
      <c r="AB332" s="6" t="s">
        <v>3156</v>
      </c>
      <c r="AC332" s="6" t="s">
        <v>421</v>
      </c>
      <c r="AD332" s="6" t="s">
        <v>3157</v>
      </c>
      <c r="AE332" s="6" t="s">
        <v>421</v>
      </c>
      <c r="AF332" s="6" t="s">
        <v>135</v>
      </c>
      <c r="AG332" s="6" t="s">
        <v>27</v>
      </c>
    </row>
    <row r="333" spans="1:94" s="61" customFormat="1" ht="24" customHeight="1">
      <c r="A333" s="13">
        <f t="shared" si="14"/>
        <v>18</v>
      </c>
      <c r="B333" s="6" t="s">
        <v>618</v>
      </c>
      <c r="C333" s="64" t="s">
        <v>200</v>
      </c>
      <c r="D333" s="6" t="s">
        <v>3024</v>
      </c>
      <c r="E333" s="6" t="s">
        <v>389</v>
      </c>
      <c r="F333" s="6" t="s">
        <v>2234</v>
      </c>
      <c r="G333" s="6" t="s">
        <v>5</v>
      </c>
      <c r="H333" s="6" t="s">
        <v>3025</v>
      </c>
      <c r="I333" s="6" t="s">
        <v>7</v>
      </c>
      <c r="J333" s="6" t="s">
        <v>33</v>
      </c>
      <c r="K333" s="6" t="s">
        <v>247</v>
      </c>
      <c r="L333" s="6" t="s">
        <v>3026</v>
      </c>
      <c r="M333" s="6" t="s">
        <v>3027</v>
      </c>
      <c r="N333" s="6" t="s">
        <v>3028</v>
      </c>
      <c r="O333" s="7" t="s">
        <v>3029</v>
      </c>
      <c r="P333" s="6" t="s">
        <v>3030</v>
      </c>
      <c r="Q333" s="6" t="s">
        <v>3031</v>
      </c>
      <c r="R333" s="6" t="s">
        <v>3032</v>
      </c>
      <c r="S333" s="6" t="s">
        <v>3033</v>
      </c>
      <c r="T333" s="6" t="s">
        <v>3034</v>
      </c>
      <c r="U333" s="6" t="s">
        <v>3035</v>
      </c>
      <c r="V333" s="6" t="s">
        <v>66</v>
      </c>
      <c r="W333" s="6" t="s">
        <v>19</v>
      </c>
      <c r="X333" s="6" t="s">
        <v>3036</v>
      </c>
      <c r="Y333" s="6" t="s">
        <v>3037</v>
      </c>
      <c r="Z333" s="6" t="s">
        <v>3038</v>
      </c>
      <c r="AA333" s="6" t="s">
        <v>3039</v>
      </c>
      <c r="AB333" s="6" t="s">
        <v>3040</v>
      </c>
      <c r="AC333" s="6" t="s">
        <v>3041</v>
      </c>
      <c r="AD333" s="6" t="s">
        <v>3042</v>
      </c>
      <c r="AE333" s="6" t="s">
        <v>3043</v>
      </c>
      <c r="AF333" s="6" t="s">
        <v>26</v>
      </c>
      <c r="AG333" s="6" t="s">
        <v>27</v>
      </c>
      <c r="AH333" s="60"/>
      <c r="AI333" s="60"/>
      <c r="AJ333" s="60"/>
      <c r="AK333" s="60"/>
      <c r="AL333" s="60"/>
      <c r="AM333" s="60"/>
      <c r="AN333" s="60"/>
      <c r="AO333" s="60"/>
      <c r="AP333" s="60"/>
      <c r="AQ333" s="60"/>
      <c r="AR333" s="60"/>
      <c r="AS333" s="60"/>
      <c r="AT333" s="60"/>
      <c r="AU333" s="60"/>
      <c r="AV333" s="60"/>
      <c r="AW333" s="60"/>
      <c r="AX333" s="60"/>
      <c r="AY333" s="60"/>
      <c r="AZ333" s="60"/>
      <c r="BA333" s="60"/>
      <c r="BB333" s="60"/>
      <c r="BC333" s="60"/>
      <c r="BD333" s="60"/>
      <c r="BE333" s="60"/>
      <c r="BF333" s="60"/>
      <c r="BG333" s="60"/>
      <c r="BH333" s="60"/>
      <c r="BI333" s="60"/>
      <c r="BJ333" s="60"/>
      <c r="BK333" s="60"/>
      <c r="BL333" s="60"/>
      <c r="BM333" s="60"/>
      <c r="BN333" s="60"/>
      <c r="BO333" s="60"/>
      <c r="BP333" s="60"/>
      <c r="BQ333" s="60"/>
      <c r="BR333" s="60"/>
      <c r="BS333" s="60"/>
      <c r="BT333" s="60"/>
      <c r="BU333" s="60"/>
      <c r="BV333" s="60"/>
      <c r="BW333" s="60"/>
      <c r="BX333" s="60"/>
      <c r="BY333" s="60"/>
      <c r="BZ333" s="60"/>
      <c r="CA333" s="60"/>
      <c r="CB333" s="60"/>
      <c r="CC333" s="60"/>
      <c r="CD333" s="60"/>
      <c r="CE333" s="60"/>
      <c r="CF333" s="60"/>
      <c r="CG333" s="60"/>
      <c r="CH333" s="60"/>
      <c r="CI333" s="60"/>
      <c r="CJ333" s="60"/>
      <c r="CK333" s="60"/>
      <c r="CL333" s="60"/>
      <c r="CM333" s="60"/>
      <c r="CN333" s="60"/>
      <c r="CO333" s="60"/>
      <c r="CP333" s="60"/>
    </row>
    <row r="334" spans="1:94" s="4" customFormat="1" ht="24" customHeight="1">
      <c r="A334" s="13">
        <f t="shared" si="14"/>
        <v>19</v>
      </c>
      <c r="B334" s="6" t="s">
        <v>618</v>
      </c>
      <c r="C334" s="64" t="s">
        <v>0</v>
      </c>
      <c r="D334" s="6" t="s">
        <v>6344</v>
      </c>
      <c r="E334" s="6" t="s">
        <v>6345</v>
      </c>
      <c r="F334" s="6" t="s">
        <v>902</v>
      </c>
      <c r="G334" s="6" t="s">
        <v>5</v>
      </c>
      <c r="H334" s="6" t="s">
        <v>6346</v>
      </c>
      <c r="I334" s="6" t="s">
        <v>7</v>
      </c>
      <c r="J334" s="6" t="s">
        <v>448</v>
      </c>
      <c r="K334" s="6" t="s">
        <v>6347</v>
      </c>
      <c r="L334" s="6" t="s">
        <v>6348</v>
      </c>
      <c r="M334" s="6" t="s">
        <v>6349</v>
      </c>
      <c r="N334" s="6" t="s">
        <v>6350</v>
      </c>
      <c r="O334" s="7" t="s">
        <v>6351</v>
      </c>
      <c r="P334" s="6" t="s">
        <v>6352</v>
      </c>
      <c r="Q334" s="6" t="s">
        <v>6353</v>
      </c>
      <c r="R334" s="6" t="s">
        <v>6354</v>
      </c>
      <c r="S334" s="6" t="s">
        <v>6348</v>
      </c>
      <c r="T334" s="6" t="s">
        <v>6355</v>
      </c>
      <c r="U334" s="6" t="s">
        <v>6356</v>
      </c>
      <c r="V334" s="6" t="s">
        <v>66</v>
      </c>
      <c r="W334" s="6" t="s">
        <v>19</v>
      </c>
      <c r="X334" s="6" t="s">
        <v>6357</v>
      </c>
      <c r="Y334" s="6" t="s">
        <v>6358</v>
      </c>
      <c r="Z334" s="6" t="s">
        <v>6359</v>
      </c>
      <c r="AA334" s="6" t="s">
        <v>6354</v>
      </c>
      <c r="AB334" s="6" t="s">
        <v>6360</v>
      </c>
      <c r="AC334" s="6" t="s">
        <v>6361</v>
      </c>
      <c r="AD334" s="6" t="s">
        <v>6362</v>
      </c>
      <c r="AE334" s="6" t="s">
        <v>6363</v>
      </c>
      <c r="AF334" s="6" t="s">
        <v>26</v>
      </c>
      <c r="AG334" s="6" t="s">
        <v>27</v>
      </c>
    </row>
    <row r="335" spans="1:94" ht="24" customHeight="1">
      <c r="A335" s="13">
        <f t="shared" si="14"/>
        <v>20</v>
      </c>
      <c r="B335" s="6" t="s">
        <v>618</v>
      </c>
      <c r="C335" s="64" t="s">
        <v>523</v>
      </c>
      <c r="D335" s="6" t="s">
        <v>4826</v>
      </c>
      <c r="E335" s="6" t="s">
        <v>4827</v>
      </c>
      <c r="F335" s="6" t="s">
        <v>4828</v>
      </c>
      <c r="G335" s="6" t="s">
        <v>244</v>
      </c>
      <c r="H335" s="6" t="s">
        <v>4829</v>
      </c>
      <c r="I335" s="6" t="s">
        <v>715</v>
      </c>
      <c r="J335" s="6" t="s">
        <v>8</v>
      </c>
      <c r="K335" s="6" t="s">
        <v>4830</v>
      </c>
      <c r="L335" s="6" t="s">
        <v>4831</v>
      </c>
      <c r="M335" s="6" t="s">
        <v>4832</v>
      </c>
      <c r="N335" s="6" t="s">
        <v>4833</v>
      </c>
      <c r="O335" s="7" t="s">
        <v>4834</v>
      </c>
      <c r="P335" s="6" t="s">
        <v>4835</v>
      </c>
      <c r="Q335" s="6" t="s">
        <v>4836</v>
      </c>
      <c r="R335" s="6" t="s">
        <v>4837</v>
      </c>
      <c r="S335" s="6" t="s">
        <v>4838</v>
      </c>
      <c r="T335" s="6" t="s">
        <v>4839</v>
      </c>
      <c r="U335" s="6" t="s">
        <v>4840</v>
      </c>
      <c r="V335" s="6" t="s">
        <v>18</v>
      </c>
      <c r="W335" s="6" t="s">
        <v>193</v>
      </c>
      <c r="X335" s="6" t="s">
        <v>4841</v>
      </c>
      <c r="Y335" s="6" t="s">
        <v>4842</v>
      </c>
      <c r="Z335" s="6" t="s">
        <v>4843</v>
      </c>
      <c r="AA335" s="6" t="s">
        <v>4837</v>
      </c>
      <c r="AB335" s="6" t="s">
        <v>4844</v>
      </c>
      <c r="AC335" s="6" t="s">
        <v>4845</v>
      </c>
      <c r="AD335" s="6" t="s">
        <v>4829</v>
      </c>
      <c r="AE335" s="6" t="s">
        <v>4846</v>
      </c>
      <c r="AF335" s="6" t="s">
        <v>26</v>
      </c>
      <c r="AG335" s="6" t="s">
        <v>27</v>
      </c>
    </row>
    <row r="336" spans="1:94" ht="24" customHeight="1">
      <c r="A336" s="13">
        <f t="shared" si="14"/>
        <v>21</v>
      </c>
      <c r="B336" s="6" t="s">
        <v>6740</v>
      </c>
      <c r="C336" s="64" t="s">
        <v>523</v>
      </c>
      <c r="D336" s="6" t="s">
        <v>5460</v>
      </c>
      <c r="E336" s="6" t="s">
        <v>262</v>
      </c>
      <c r="F336" s="6" t="s">
        <v>4031</v>
      </c>
      <c r="G336" s="6" t="s">
        <v>5</v>
      </c>
      <c r="H336" s="6" t="s">
        <v>6626</v>
      </c>
      <c r="I336" s="6" t="s">
        <v>246</v>
      </c>
      <c r="J336" s="6" t="s">
        <v>33</v>
      </c>
      <c r="K336" s="6" t="s">
        <v>262</v>
      </c>
      <c r="L336" s="6" t="s">
        <v>262</v>
      </c>
      <c r="M336" s="6" t="s">
        <v>262</v>
      </c>
      <c r="N336" s="6" t="s">
        <v>262</v>
      </c>
      <c r="O336" s="6" t="s">
        <v>262</v>
      </c>
      <c r="P336" s="6" t="s">
        <v>6627</v>
      </c>
      <c r="Q336" s="6" t="s">
        <v>6628</v>
      </c>
      <c r="R336" s="6" t="s">
        <v>6629</v>
      </c>
      <c r="S336" s="6" t="s">
        <v>262</v>
      </c>
      <c r="T336" s="6" t="s">
        <v>262</v>
      </c>
      <c r="U336" s="6" t="s">
        <v>6630</v>
      </c>
      <c r="V336" s="6" t="s">
        <v>66</v>
      </c>
      <c r="W336" s="6" t="s">
        <v>193</v>
      </c>
      <c r="X336" s="6" t="s">
        <v>4207</v>
      </c>
      <c r="Y336" s="6" t="s">
        <v>6631</v>
      </c>
      <c r="Z336" s="6" t="s">
        <v>6628</v>
      </c>
      <c r="AA336" s="6" t="s">
        <v>6629</v>
      </c>
      <c r="AB336" s="6" t="s">
        <v>6632</v>
      </c>
      <c r="AC336" s="6" t="s">
        <v>6633</v>
      </c>
      <c r="AD336" s="38" t="s">
        <v>6721</v>
      </c>
      <c r="AE336" s="38" t="s">
        <v>6739</v>
      </c>
      <c r="AF336" s="38" t="s">
        <v>26</v>
      </c>
      <c r="AG336" s="38" t="s">
        <v>27</v>
      </c>
    </row>
    <row r="337" spans="1:33" s="78" customFormat="1" ht="21">
      <c r="A337" s="138" t="s">
        <v>526</v>
      </c>
      <c r="B337" s="138"/>
      <c r="C337" s="138"/>
      <c r="D337" s="138"/>
      <c r="E337" s="138"/>
      <c r="F337" s="138"/>
      <c r="G337" s="138"/>
      <c r="H337" s="138"/>
      <c r="I337" s="138"/>
      <c r="J337" s="138"/>
      <c r="K337" s="138"/>
      <c r="L337" s="138"/>
      <c r="M337" s="138"/>
      <c r="N337" s="138"/>
      <c r="O337" s="138"/>
      <c r="P337" s="138"/>
      <c r="Q337" s="138"/>
      <c r="R337" s="138"/>
      <c r="S337" s="138"/>
      <c r="T337" s="138"/>
      <c r="U337" s="138"/>
      <c r="V337" s="138"/>
      <c r="W337" s="138"/>
      <c r="X337" s="138"/>
      <c r="Y337" s="138"/>
      <c r="Z337" s="138"/>
      <c r="AA337" s="138"/>
      <c r="AB337" s="138"/>
      <c r="AC337" s="138"/>
      <c r="AD337" s="138"/>
      <c r="AE337" s="138"/>
      <c r="AF337" s="138"/>
      <c r="AG337" s="138"/>
    </row>
    <row r="338" spans="1:33" ht="24" customHeight="1">
      <c r="A338" s="13">
        <v>1</v>
      </c>
      <c r="B338" s="6" t="s">
        <v>526</v>
      </c>
      <c r="C338" s="64" t="s">
        <v>48</v>
      </c>
      <c r="D338" s="6" t="s">
        <v>4392</v>
      </c>
      <c r="E338" s="6" t="s">
        <v>4393</v>
      </c>
      <c r="F338" s="6" t="s">
        <v>2029</v>
      </c>
      <c r="G338" s="6" t="s">
        <v>5</v>
      </c>
      <c r="H338" s="6" t="s">
        <v>4394</v>
      </c>
      <c r="I338" s="6" t="s">
        <v>7</v>
      </c>
      <c r="J338" s="6" t="s">
        <v>33</v>
      </c>
      <c r="K338" s="6" t="s">
        <v>4395</v>
      </c>
      <c r="L338" s="6" t="s">
        <v>4396</v>
      </c>
      <c r="M338" s="6" t="s">
        <v>4397</v>
      </c>
      <c r="N338" s="6" t="s">
        <v>4398</v>
      </c>
      <c r="O338" s="7" t="s">
        <v>4399</v>
      </c>
      <c r="P338" s="6" t="s">
        <v>4400</v>
      </c>
      <c r="Q338" s="6" t="s">
        <v>4401</v>
      </c>
      <c r="R338" s="6" t="s">
        <v>262</v>
      </c>
      <c r="S338" s="6" t="s">
        <v>4402</v>
      </c>
      <c r="T338" s="6" t="s">
        <v>4403</v>
      </c>
      <c r="U338" s="6" t="s">
        <v>4404</v>
      </c>
      <c r="V338" s="6" t="s">
        <v>66</v>
      </c>
      <c r="W338" s="6" t="s">
        <v>19</v>
      </c>
      <c r="X338" s="6" t="s">
        <v>4405</v>
      </c>
      <c r="Y338" s="6" t="s">
        <v>4406</v>
      </c>
      <c r="Z338" s="6">
        <v>996777980909</v>
      </c>
      <c r="AA338" s="6" t="s">
        <v>262</v>
      </c>
      <c r="AB338" s="6" t="s">
        <v>4407</v>
      </c>
      <c r="AC338" s="6" t="s">
        <v>4408</v>
      </c>
      <c r="AD338" s="6" t="s">
        <v>4409</v>
      </c>
      <c r="AE338" s="6" t="s">
        <v>4410</v>
      </c>
      <c r="AF338" s="6" t="s">
        <v>26</v>
      </c>
      <c r="AG338" s="6" t="s">
        <v>27</v>
      </c>
    </row>
    <row r="339" spans="1:33" ht="24" customHeight="1">
      <c r="A339" s="13">
        <f>1+A338</f>
        <v>2</v>
      </c>
      <c r="B339" s="6" t="s">
        <v>526</v>
      </c>
      <c r="C339" s="64" t="s">
        <v>73</v>
      </c>
      <c r="D339" s="6" t="s">
        <v>2358</v>
      </c>
      <c r="E339" s="6" t="s">
        <v>2358</v>
      </c>
      <c r="F339" s="6" t="s">
        <v>2359</v>
      </c>
      <c r="G339" s="6" t="s">
        <v>244</v>
      </c>
      <c r="H339" s="6" t="s">
        <v>1652</v>
      </c>
      <c r="I339" s="6" t="s">
        <v>7</v>
      </c>
      <c r="J339" s="6" t="s">
        <v>33</v>
      </c>
      <c r="K339" s="6" t="s">
        <v>2360</v>
      </c>
      <c r="L339" s="6" t="s">
        <v>2361</v>
      </c>
      <c r="M339" s="6" t="s">
        <v>2362</v>
      </c>
      <c r="N339" s="6" t="s">
        <v>2363</v>
      </c>
      <c r="O339" s="6" t="s">
        <v>262</v>
      </c>
      <c r="P339" s="6" t="s">
        <v>2364</v>
      </c>
      <c r="Q339" s="6">
        <v>996555935129</v>
      </c>
      <c r="R339" s="6" t="s">
        <v>262</v>
      </c>
      <c r="S339" s="6" t="s">
        <v>2365</v>
      </c>
      <c r="T339" s="6" t="s">
        <v>2366</v>
      </c>
      <c r="U339" s="6" t="s">
        <v>2367</v>
      </c>
      <c r="V339" s="6" t="s">
        <v>66</v>
      </c>
      <c r="W339" s="6" t="s">
        <v>19</v>
      </c>
      <c r="X339" s="6" t="s">
        <v>2368</v>
      </c>
      <c r="Y339" s="6" t="s">
        <v>2364</v>
      </c>
      <c r="Z339" s="6">
        <v>996555935129</v>
      </c>
      <c r="AA339" s="6" t="s">
        <v>262</v>
      </c>
      <c r="AB339" s="6" t="s">
        <v>2369</v>
      </c>
      <c r="AC339" s="6" t="s">
        <v>2370</v>
      </c>
      <c r="AD339" s="6" t="s">
        <v>483</v>
      </c>
      <c r="AE339" s="6" t="s">
        <v>2371</v>
      </c>
      <c r="AF339" s="6" t="s">
        <v>26</v>
      </c>
      <c r="AG339" s="6" t="s">
        <v>27</v>
      </c>
    </row>
    <row r="340" spans="1:33" ht="24" customHeight="1">
      <c r="A340" s="13">
        <f t="shared" ref="A340:A353" si="15">1+A339</f>
        <v>3</v>
      </c>
      <c r="B340" s="6" t="s">
        <v>526</v>
      </c>
      <c r="C340" s="64" t="s">
        <v>73</v>
      </c>
      <c r="D340" s="6" t="s">
        <v>4008</v>
      </c>
      <c r="E340" s="6" t="s">
        <v>4009</v>
      </c>
      <c r="F340" s="6" t="s">
        <v>4010</v>
      </c>
      <c r="G340" s="6" t="s">
        <v>5</v>
      </c>
      <c r="H340" s="6" t="s">
        <v>4011</v>
      </c>
      <c r="I340" s="6" t="s">
        <v>7</v>
      </c>
      <c r="J340" s="6" t="s">
        <v>448</v>
      </c>
      <c r="K340" s="6" t="s">
        <v>4012</v>
      </c>
      <c r="L340" s="6" t="s">
        <v>4013</v>
      </c>
      <c r="M340" s="6" t="s">
        <v>4014</v>
      </c>
      <c r="N340" s="6" t="s">
        <v>4015</v>
      </c>
      <c r="O340" s="7" t="s">
        <v>4016</v>
      </c>
      <c r="P340" s="6" t="s">
        <v>4017</v>
      </c>
      <c r="Q340" s="6" t="s">
        <v>4018</v>
      </c>
      <c r="R340" s="6" t="s">
        <v>2349</v>
      </c>
      <c r="S340" s="6" t="s">
        <v>4019</v>
      </c>
      <c r="T340" s="6" t="s">
        <v>4020</v>
      </c>
      <c r="U340" s="6" t="s">
        <v>4021</v>
      </c>
      <c r="V340" s="6" t="s">
        <v>66</v>
      </c>
      <c r="W340" s="6" t="s">
        <v>19</v>
      </c>
      <c r="X340" s="6" t="s">
        <v>4022</v>
      </c>
      <c r="Y340" s="6" t="s">
        <v>4023</v>
      </c>
      <c r="Z340" s="6" t="s">
        <v>4024</v>
      </c>
      <c r="AA340" s="6" t="s">
        <v>2349</v>
      </c>
      <c r="AB340" s="6" t="s">
        <v>4025</v>
      </c>
      <c r="AC340" s="6" t="s">
        <v>4026</v>
      </c>
      <c r="AD340" s="6" t="s">
        <v>4027</v>
      </c>
      <c r="AE340" s="6" t="s">
        <v>4028</v>
      </c>
      <c r="AF340" s="6" t="s">
        <v>26</v>
      </c>
      <c r="AG340" s="6" t="s">
        <v>27</v>
      </c>
    </row>
    <row r="341" spans="1:33" ht="24" customHeight="1">
      <c r="A341" s="13">
        <f t="shared" si="15"/>
        <v>4</v>
      </c>
      <c r="B341" s="34" t="s">
        <v>526</v>
      </c>
      <c r="C341" s="66" t="s">
        <v>73</v>
      </c>
      <c r="D341" s="34" t="s">
        <v>2027</v>
      </c>
      <c r="E341" s="34" t="s">
        <v>2028</v>
      </c>
      <c r="F341" s="34" t="s">
        <v>2029</v>
      </c>
      <c r="G341" s="34" t="s">
        <v>5</v>
      </c>
      <c r="H341" s="34" t="s">
        <v>2030</v>
      </c>
      <c r="I341" s="34" t="s">
        <v>7</v>
      </c>
      <c r="J341" s="34" t="s">
        <v>33</v>
      </c>
      <c r="K341" s="34" t="s">
        <v>2031</v>
      </c>
      <c r="L341" s="34" t="s">
        <v>2032</v>
      </c>
      <c r="M341" s="34" t="s">
        <v>2033</v>
      </c>
      <c r="N341" s="34" t="s">
        <v>2034</v>
      </c>
      <c r="O341" s="35" t="s">
        <v>2035</v>
      </c>
      <c r="P341" s="34" t="s">
        <v>2036</v>
      </c>
      <c r="Q341" s="34" t="s">
        <v>2037</v>
      </c>
      <c r="R341" s="34" t="s">
        <v>2037</v>
      </c>
      <c r="S341" s="34" t="s">
        <v>2038</v>
      </c>
      <c r="T341" s="34" t="s">
        <v>2039</v>
      </c>
      <c r="U341" s="34" t="s">
        <v>2040</v>
      </c>
      <c r="V341" s="34" t="s">
        <v>66</v>
      </c>
      <c r="W341" s="34" t="s">
        <v>19</v>
      </c>
      <c r="X341" s="34" t="s">
        <v>2041</v>
      </c>
      <c r="Y341" s="34" t="s">
        <v>2042</v>
      </c>
      <c r="Z341" s="34" t="s">
        <v>2043</v>
      </c>
      <c r="AA341" s="34" t="s">
        <v>2043</v>
      </c>
      <c r="AB341" s="34" t="s">
        <v>2044</v>
      </c>
      <c r="AC341" s="34" t="s">
        <v>2045</v>
      </c>
      <c r="AD341" s="34" t="s">
        <v>2046</v>
      </c>
      <c r="AE341" s="34" t="s">
        <v>2047</v>
      </c>
      <c r="AF341" s="34" t="s">
        <v>26</v>
      </c>
      <c r="AG341" s="34" t="s">
        <v>27</v>
      </c>
    </row>
    <row r="342" spans="1:33" ht="24" customHeight="1">
      <c r="A342" s="13">
        <f t="shared" si="15"/>
        <v>5</v>
      </c>
      <c r="B342" s="6" t="s">
        <v>526</v>
      </c>
      <c r="C342" s="64" t="s">
        <v>73</v>
      </c>
      <c r="D342" s="6" t="s">
        <v>2028</v>
      </c>
      <c r="E342" s="6" t="s">
        <v>2027</v>
      </c>
      <c r="F342" s="6" t="s">
        <v>2029</v>
      </c>
      <c r="G342" s="6" t="s">
        <v>5</v>
      </c>
      <c r="H342" s="6" t="s">
        <v>5445</v>
      </c>
      <c r="I342" s="6" t="s">
        <v>7</v>
      </c>
      <c r="J342" s="6" t="s">
        <v>33</v>
      </c>
      <c r="K342" s="6" t="s">
        <v>5446</v>
      </c>
      <c r="L342" s="6" t="s">
        <v>5447</v>
      </c>
      <c r="M342" s="6" t="s">
        <v>5448</v>
      </c>
      <c r="N342" s="6" t="s">
        <v>5449</v>
      </c>
      <c r="O342" s="7" t="s">
        <v>5450</v>
      </c>
      <c r="P342" s="6" t="s">
        <v>2036</v>
      </c>
      <c r="Q342" s="6" t="s">
        <v>5451</v>
      </c>
      <c r="R342" s="6" t="s">
        <v>5451</v>
      </c>
      <c r="S342" s="6" t="s">
        <v>5452</v>
      </c>
      <c r="T342" s="6" t="s">
        <v>5453</v>
      </c>
      <c r="U342" s="6" t="s">
        <v>2040</v>
      </c>
      <c r="V342" s="6" t="s">
        <v>66</v>
      </c>
      <c r="W342" s="6" t="s">
        <v>19</v>
      </c>
      <c r="X342" s="6" t="s">
        <v>5454</v>
      </c>
      <c r="Y342" s="6" t="s">
        <v>2036</v>
      </c>
      <c r="Z342" s="6" t="s">
        <v>2043</v>
      </c>
      <c r="AA342" s="6" t="s">
        <v>2043</v>
      </c>
      <c r="AB342" s="6" t="s">
        <v>5455</v>
      </c>
      <c r="AC342" s="6" t="s">
        <v>5456</v>
      </c>
      <c r="AD342" s="6" t="s">
        <v>5457</v>
      </c>
      <c r="AE342" s="6" t="s">
        <v>5458</v>
      </c>
      <c r="AF342" s="6" t="s">
        <v>26</v>
      </c>
      <c r="AG342" s="6" t="s">
        <v>27</v>
      </c>
    </row>
    <row r="343" spans="1:33" ht="24" customHeight="1">
      <c r="A343" s="13">
        <f t="shared" si="15"/>
        <v>6</v>
      </c>
      <c r="B343" s="6" t="s">
        <v>526</v>
      </c>
      <c r="C343" s="64" t="s">
        <v>367</v>
      </c>
      <c r="D343" s="6" t="s">
        <v>2528</v>
      </c>
      <c r="E343" s="6" t="s">
        <v>2529</v>
      </c>
      <c r="F343" s="6" t="s">
        <v>2029</v>
      </c>
      <c r="G343" s="6" t="s">
        <v>5</v>
      </c>
      <c r="H343" s="6" t="s">
        <v>2530</v>
      </c>
      <c r="I343" s="6" t="s">
        <v>7</v>
      </c>
      <c r="J343" s="6" t="s">
        <v>33</v>
      </c>
      <c r="K343" s="6" t="s">
        <v>2531</v>
      </c>
      <c r="L343" s="6" t="s">
        <v>2532</v>
      </c>
      <c r="M343" s="6" t="s">
        <v>2533</v>
      </c>
      <c r="N343" s="6" t="s">
        <v>2534</v>
      </c>
      <c r="O343" s="6" t="s">
        <v>1137</v>
      </c>
      <c r="P343" s="6" t="s">
        <v>2535</v>
      </c>
      <c r="Q343" s="6" t="s">
        <v>2536</v>
      </c>
      <c r="R343" s="6" t="s">
        <v>2536</v>
      </c>
      <c r="S343" s="6" t="s">
        <v>2537</v>
      </c>
      <c r="T343" s="6" t="s">
        <v>2538</v>
      </c>
      <c r="U343" s="6" t="s">
        <v>2538</v>
      </c>
      <c r="V343" s="6" t="s">
        <v>66</v>
      </c>
      <c r="W343" s="6" t="s">
        <v>193</v>
      </c>
      <c r="X343" s="6" t="s">
        <v>2534</v>
      </c>
      <c r="Y343" s="6" t="s">
        <v>2539</v>
      </c>
      <c r="Z343" s="6" t="s">
        <v>2540</v>
      </c>
      <c r="AA343" s="6" t="s">
        <v>2536</v>
      </c>
      <c r="AB343" s="6" t="s">
        <v>2541</v>
      </c>
      <c r="AC343" s="6" t="s">
        <v>2542</v>
      </c>
      <c r="AD343" s="6" t="s">
        <v>2543</v>
      </c>
      <c r="AE343" s="6" t="s">
        <v>2544</v>
      </c>
      <c r="AF343" s="6" t="s">
        <v>135</v>
      </c>
      <c r="AG343" s="6" t="s">
        <v>27</v>
      </c>
    </row>
    <row r="344" spans="1:33" s="4" customFormat="1" ht="24" customHeight="1">
      <c r="A344" s="13">
        <f t="shared" si="15"/>
        <v>7</v>
      </c>
      <c r="B344" s="6" t="s">
        <v>526</v>
      </c>
      <c r="C344" s="64" t="s">
        <v>0</v>
      </c>
      <c r="D344" s="6" t="s">
        <v>4114</v>
      </c>
      <c r="E344" s="6" t="s">
        <v>4115</v>
      </c>
      <c r="F344" s="6" t="s">
        <v>1733</v>
      </c>
      <c r="G344" s="6" t="s">
        <v>244</v>
      </c>
      <c r="H344" s="6" t="s">
        <v>4116</v>
      </c>
      <c r="I344" s="6" t="s">
        <v>715</v>
      </c>
      <c r="J344" s="6" t="s">
        <v>33</v>
      </c>
      <c r="K344" s="6" t="s">
        <v>4117</v>
      </c>
      <c r="L344" s="6" t="s">
        <v>4118</v>
      </c>
      <c r="M344" s="6" t="s">
        <v>4119</v>
      </c>
      <c r="N344" s="6" t="s">
        <v>4120</v>
      </c>
      <c r="O344" s="7" t="s">
        <v>4121</v>
      </c>
      <c r="P344" s="6" t="s">
        <v>4122</v>
      </c>
      <c r="Q344" s="6">
        <v>77272927188</v>
      </c>
      <c r="R344" s="6" t="s">
        <v>247</v>
      </c>
      <c r="S344" s="6" t="s">
        <v>4123</v>
      </c>
      <c r="T344" s="6" t="s">
        <v>4124</v>
      </c>
      <c r="U344" s="6" t="s">
        <v>4125</v>
      </c>
      <c r="V344" s="6" t="s">
        <v>66</v>
      </c>
      <c r="W344" s="6" t="s">
        <v>19</v>
      </c>
      <c r="X344" s="6" t="s">
        <v>4126</v>
      </c>
      <c r="Y344" s="6" t="s">
        <v>4127</v>
      </c>
      <c r="Z344" s="6">
        <v>77017692718</v>
      </c>
      <c r="AA344" s="6" t="s">
        <v>247</v>
      </c>
      <c r="AB344" s="6" t="s">
        <v>4128</v>
      </c>
      <c r="AC344" s="6" t="s">
        <v>4129</v>
      </c>
      <c r="AD344" s="6" t="s">
        <v>4130</v>
      </c>
      <c r="AE344" s="6" t="s">
        <v>4131</v>
      </c>
      <c r="AF344" s="6" t="s">
        <v>26</v>
      </c>
      <c r="AG344" s="6" t="s">
        <v>27</v>
      </c>
    </row>
    <row r="345" spans="1:33" s="4" customFormat="1" ht="24" customHeight="1">
      <c r="A345" s="13">
        <f t="shared" si="15"/>
        <v>8</v>
      </c>
      <c r="B345" s="6" t="s">
        <v>526</v>
      </c>
      <c r="C345" s="64" t="s">
        <v>0</v>
      </c>
      <c r="D345" s="6" t="s">
        <v>2302</v>
      </c>
      <c r="E345" s="6" t="s">
        <v>2303</v>
      </c>
      <c r="F345" s="6" t="s">
        <v>2029</v>
      </c>
      <c r="G345" s="6" t="s">
        <v>5</v>
      </c>
      <c r="H345" s="6" t="s">
        <v>2304</v>
      </c>
      <c r="I345" s="6" t="s">
        <v>7</v>
      </c>
      <c r="J345" s="6" t="s">
        <v>2305</v>
      </c>
      <c r="K345" s="6" t="s">
        <v>2306</v>
      </c>
      <c r="L345" s="6" t="s">
        <v>2307</v>
      </c>
      <c r="M345" s="6" t="s">
        <v>2308</v>
      </c>
      <c r="N345" s="6" t="s">
        <v>2309</v>
      </c>
      <c r="O345" s="6" t="s">
        <v>1137</v>
      </c>
      <c r="P345" s="6" t="s">
        <v>2310</v>
      </c>
      <c r="Q345" s="6" t="s">
        <v>2311</v>
      </c>
      <c r="R345" s="6" t="s">
        <v>2312</v>
      </c>
      <c r="S345" s="6" t="s">
        <v>2313</v>
      </c>
      <c r="T345" s="6" t="s">
        <v>2314</v>
      </c>
      <c r="U345" s="6" t="s">
        <v>2315</v>
      </c>
      <c r="V345" s="6" t="s">
        <v>66</v>
      </c>
      <c r="W345" s="6" t="s">
        <v>801</v>
      </c>
      <c r="X345" s="6" t="s">
        <v>2316</v>
      </c>
      <c r="Y345" s="6" t="s">
        <v>2310</v>
      </c>
      <c r="Z345" s="6" t="s">
        <v>2317</v>
      </c>
      <c r="AA345" s="6" t="s">
        <v>2312</v>
      </c>
      <c r="AB345" s="6" t="s">
        <v>2318</v>
      </c>
      <c r="AC345" s="6" t="s">
        <v>2319</v>
      </c>
      <c r="AD345" s="6" t="s">
        <v>2320</v>
      </c>
      <c r="AE345" s="6" t="s">
        <v>2321</v>
      </c>
      <c r="AF345" s="6" t="s">
        <v>26</v>
      </c>
      <c r="AG345" s="6" t="s">
        <v>27</v>
      </c>
    </row>
    <row r="346" spans="1:33" s="4" customFormat="1" ht="24" customHeight="1">
      <c r="A346" s="13">
        <f t="shared" si="15"/>
        <v>9</v>
      </c>
      <c r="B346" s="6" t="s">
        <v>526</v>
      </c>
      <c r="C346" s="64" t="s">
        <v>0</v>
      </c>
      <c r="D346" s="6" t="s">
        <v>1731</v>
      </c>
      <c r="E346" s="6" t="s">
        <v>1732</v>
      </c>
      <c r="F346" s="6" t="s">
        <v>1733</v>
      </c>
      <c r="G346" s="6" t="s">
        <v>335</v>
      </c>
      <c r="H346" s="6" t="s">
        <v>1734</v>
      </c>
      <c r="I346" s="6" t="s">
        <v>7</v>
      </c>
      <c r="J346" s="6" t="s">
        <v>448</v>
      </c>
      <c r="K346" s="6" t="s">
        <v>1735</v>
      </c>
      <c r="L346" s="6" t="s">
        <v>1736</v>
      </c>
      <c r="M346" s="6" t="s">
        <v>1737</v>
      </c>
      <c r="N346" s="6" t="s">
        <v>1738</v>
      </c>
      <c r="O346" s="7" t="s">
        <v>1739</v>
      </c>
      <c r="P346" s="6" t="s">
        <v>1740</v>
      </c>
      <c r="Q346" s="6" t="s">
        <v>1741</v>
      </c>
      <c r="R346" s="6" t="s">
        <v>1741</v>
      </c>
      <c r="S346" s="6" t="s">
        <v>1742</v>
      </c>
      <c r="T346" s="6" t="s">
        <v>1743</v>
      </c>
      <c r="U346" s="6" t="s">
        <v>1744</v>
      </c>
      <c r="V346" s="6" t="s">
        <v>66</v>
      </c>
      <c r="W346" s="6" t="s">
        <v>19</v>
      </c>
      <c r="X346" s="6" t="s">
        <v>1745</v>
      </c>
      <c r="Y346" s="6" t="s">
        <v>1740</v>
      </c>
      <c r="Z346" s="6" t="s">
        <v>1741</v>
      </c>
      <c r="AA346" s="6" t="s">
        <v>1741</v>
      </c>
      <c r="AB346" s="6" t="s">
        <v>1746</v>
      </c>
      <c r="AC346" s="6" t="s">
        <v>1747</v>
      </c>
      <c r="AD346" s="6" t="s">
        <v>1748</v>
      </c>
      <c r="AE346" s="6" t="s">
        <v>1749</v>
      </c>
      <c r="AF346" s="6" t="s">
        <v>135</v>
      </c>
      <c r="AG346" s="6" t="s">
        <v>27</v>
      </c>
    </row>
    <row r="347" spans="1:33" s="4" customFormat="1" ht="24" customHeight="1">
      <c r="A347" s="13">
        <f t="shared" si="15"/>
        <v>10</v>
      </c>
      <c r="B347" s="6" t="s">
        <v>526</v>
      </c>
      <c r="C347" s="64" t="s">
        <v>0</v>
      </c>
      <c r="D347" s="6" t="s">
        <v>2840</v>
      </c>
      <c r="E347" s="6" t="s">
        <v>2841</v>
      </c>
      <c r="F347" s="6" t="s">
        <v>2029</v>
      </c>
      <c r="G347" s="6" t="s">
        <v>5</v>
      </c>
      <c r="H347" s="6" t="s">
        <v>2842</v>
      </c>
      <c r="I347" s="6" t="s">
        <v>7</v>
      </c>
      <c r="J347" s="6" t="s">
        <v>448</v>
      </c>
      <c r="K347" s="6" t="s">
        <v>2843</v>
      </c>
      <c r="L347" s="6" t="s">
        <v>2844</v>
      </c>
      <c r="M347" s="6" t="s">
        <v>2845</v>
      </c>
      <c r="N347" s="6" t="s">
        <v>2846</v>
      </c>
      <c r="O347" s="7" t="s">
        <v>2847</v>
      </c>
      <c r="P347" s="6" t="s">
        <v>2848</v>
      </c>
      <c r="Q347" s="6">
        <v>996312323638</v>
      </c>
      <c r="R347" s="6">
        <v>996312323638</v>
      </c>
      <c r="S347" s="6" t="s">
        <v>2849</v>
      </c>
      <c r="T347" s="6" t="s">
        <v>2850</v>
      </c>
      <c r="U347" s="6" t="s">
        <v>2851</v>
      </c>
      <c r="V347" s="6" t="s">
        <v>66</v>
      </c>
      <c r="W347" s="6" t="s">
        <v>19</v>
      </c>
      <c r="X347" s="6" t="s">
        <v>2852</v>
      </c>
      <c r="Y347" s="6" t="s">
        <v>2853</v>
      </c>
      <c r="Z347" s="6">
        <v>996312323638</v>
      </c>
      <c r="AA347" s="6">
        <v>996312323638</v>
      </c>
      <c r="AB347" s="6" t="s">
        <v>2854</v>
      </c>
      <c r="AC347" s="6" t="s">
        <v>2855</v>
      </c>
      <c r="AD347" s="6" t="s">
        <v>2856</v>
      </c>
      <c r="AE347" s="6" t="s">
        <v>2857</v>
      </c>
      <c r="AF347" s="6" t="s">
        <v>26</v>
      </c>
      <c r="AG347" s="6" t="s">
        <v>27</v>
      </c>
    </row>
    <row r="348" spans="1:33" ht="24" customHeight="1">
      <c r="A348" s="13">
        <f t="shared" si="15"/>
        <v>11</v>
      </c>
      <c r="B348" s="11" t="s">
        <v>526</v>
      </c>
      <c r="C348" s="65" t="s">
        <v>0</v>
      </c>
      <c r="D348" s="11" t="s">
        <v>6952</v>
      </c>
      <c r="E348" s="11" t="s">
        <v>958</v>
      </c>
      <c r="F348" s="11" t="s">
        <v>959</v>
      </c>
      <c r="G348" s="11" t="s">
        <v>5</v>
      </c>
      <c r="H348" s="11" t="s">
        <v>5157</v>
      </c>
      <c r="I348" s="11" t="s">
        <v>7</v>
      </c>
      <c r="J348" s="11" t="s">
        <v>33</v>
      </c>
      <c r="K348" s="11" t="s">
        <v>5158</v>
      </c>
      <c r="L348" s="11" t="s">
        <v>5159</v>
      </c>
      <c r="M348" s="11" t="s">
        <v>5160</v>
      </c>
      <c r="N348" s="11" t="s">
        <v>5161</v>
      </c>
      <c r="O348" s="11" t="s">
        <v>5158</v>
      </c>
      <c r="P348" s="11" t="s">
        <v>964</v>
      </c>
      <c r="Q348" s="11" t="s">
        <v>5162</v>
      </c>
      <c r="R348" s="11" t="s">
        <v>5163</v>
      </c>
      <c r="S348" s="11" t="s">
        <v>5164</v>
      </c>
      <c r="T348" s="11" t="s">
        <v>5165</v>
      </c>
      <c r="U348" s="11" t="s">
        <v>5166</v>
      </c>
      <c r="V348" s="11" t="s">
        <v>66</v>
      </c>
      <c r="W348" s="11" t="s">
        <v>19</v>
      </c>
      <c r="X348" s="11" t="s">
        <v>5167</v>
      </c>
      <c r="Y348" s="11" t="s">
        <v>5168</v>
      </c>
      <c r="Z348" s="11" t="s">
        <v>5162</v>
      </c>
      <c r="AA348" s="11" t="s">
        <v>5163</v>
      </c>
      <c r="AB348" s="11" t="s">
        <v>5169</v>
      </c>
      <c r="AC348" s="11" t="s">
        <v>5158</v>
      </c>
      <c r="AD348" s="11" t="s">
        <v>5170</v>
      </c>
      <c r="AE348" s="11" t="s">
        <v>5171</v>
      </c>
      <c r="AF348" s="11" t="s">
        <v>26</v>
      </c>
      <c r="AG348" s="11" t="s">
        <v>27</v>
      </c>
    </row>
    <row r="349" spans="1:33" ht="24" customHeight="1">
      <c r="A349" s="13"/>
      <c r="B349" s="11" t="s">
        <v>526</v>
      </c>
      <c r="C349" s="65" t="s">
        <v>0</v>
      </c>
      <c r="D349" s="11" t="s">
        <v>6843</v>
      </c>
      <c r="E349" s="11" t="s">
        <v>958</v>
      </c>
      <c r="F349" s="11" t="s">
        <v>959</v>
      </c>
      <c r="G349" s="11" t="s">
        <v>5</v>
      </c>
      <c r="H349" s="11" t="s">
        <v>960</v>
      </c>
      <c r="I349" s="11" t="s">
        <v>7</v>
      </c>
      <c r="J349" s="11" t="s">
        <v>33</v>
      </c>
      <c r="K349" s="11" t="s">
        <v>336</v>
      </c>
      <c r="L349" s="11" t="s">
        <v>961</v>
      </c>
      <c r="M349" s="11" t="s">
        <v>962</v>
      </c>
      <c r="N349" s="11" t="s">
        <v>963</v>
      </c>
      <c r="O349" s="11" t="s">
        <v>336</v>
      </c>
      <c r="P349" s="11" t="s">
        <v>964</v>
      </c>
      <c r="Q349" s="11" t="s">
        <v>965</v>
      </c>
      <c r="R349" s="11" t="s">
        <v>965</v>
      </c>
      <c r="S349" s="11" t="s">
        <v>966</v>
      </c>
      <c r="T349" s="11" t="s">
        <v>967</v>
      </c>
      <c r="U349" s="11" t="s">
        <v>968</v>
      </c>
      <c r="V349" s="11" t="s">
        <v>66</v>
      </c>
      <c r="W349" s="11" t="s">
        <v>19</v>
      </c>
      <c r="X349" s="11" t="s">
        <v>969</v>
      </c>
      <c r="Y349" s="11" t="s">
        <v>970</v>
      </c>
      <c r="Z349" s="11" t="s">
        <v>971</v>
      </c>
      <c r="AA349" s="11" t="s">
        <v>972</v>
      </c>
      <c r="AB349" s="11" t="s">
        <v>973</v>
      </c>
      <c r="AC349" s="11" t="s">
        <v>336</v>
      </c>
      <c r="AD349" s="11" t="s">
        <v>974</v>
      </c>
      <c r="AE349" s="11" t="s">
        <v>975</v>
      </c>
      <c r="AF349" s="11" t="s">
        <v>26</v>
      </c>
      <c r="AG349" s="11" t="s">
        <v>27</v>
      </c>
    </row>
    <row r="350" spans="1:33" ht="24" customHeight="1">
      <c r="A350" s="13">
        <f>1+A348</f>
        <v>12</v>
      </c>
      <c r="B350" s="6" t="s">
        <v>526</v>
      </c>
      <c r="C350" s="64" t="s">
        <v>0</v>
      </c>
      <c r="D350" s="6" t="s">
        <v>2343</v>
      </c>
      <c r="E350" s="6" t="s">
        <v>2344</v>
      </c>
      <c r="F350" s="6" t="s">
        <v>2029</v>
      </c>
      <c r="G350" s="6" t="s">
        <v>117</v>
      </c>
      <c r="H350" s="6" t="s">
        <v>4111</v>
      </c>
      <c r="I350" s="6" t="s">
        <v>7</v>
      </c>
      <c r="J350" s="6" t="s">
        <v>33</v>
      </c>
      <c r="K350" s="6" t="s">
        <v>2345</v>
      </c>
      <c r="L350" s="6" t="s">
        <v>2346</v>
      </c>
      <c r="M350" s="6" t="s">
        <v>2347</v>
      </c>
      <c r="N350" s="6" t="s">
        <v>2348</v>
      </c>
      <c r="O350" s="6" t="s">
        <v>1137</v>
      </c>
      <c r="P350" s="6" t="s">
        <v>2350</v>
      </c>
      <c r="Q350" s="6" t="s">
        <v>2351</v>
      </c>
      <c r="R350" s="6" t="s">
        <v>2349</v>
      </c>
      <c r="S350" s="6" t="s">
        <v>2352</v>
      </c>
      <c r="T350" s="6" t="s">
        <v>2353</v>
      </c>
      <c r="U350" s="6" t="s">
        <v>2354</v>
      </c>
      <c r="V350" s="6" t="s">
        <v>66</v>
      </c>
      <c r="W350" s="6" t="s">
        <v>19</v>
      </c>
      <c r="X350" s="6" t="s">
        <v>2355</v>
      </c>
      <c r="Y350" s="6" t="s">
        <v>2350</v>
      </c>
      <c r="Z350" s="6" t="s">
        <v>2351</v>
      </c>
      <c r="AA350" s="6" t="s">
        <v>262</v>
      </c>
      <c r="AB350" s="6" t="s">
        <v>4112</v>
      </c>
      <c r="AC350" s="6" t="s">
        <v>2356</v>
      </c>
      <c r="AD350" s="6" t="s">
        <v>4113</v>
      </c>
      <c r="AE350" s="6" t="s">
        <v>2357</v>
      </c>
      <c r="AF350" s="6" t="s">
        <v>26</v>
      </c>
      <c r="AG350" s="6" t="s">
        <v>27</v>
      </c>
    </row>
    <row r="351" spans="1:33" ht="24" customHeight="1">
      <c r="A351" s="13">
        <f t="shared" si="15"/>
        <v>13</v>
      </c>
      <c r="B351" s="6" t="s">
        <v>526</v>
      </c>
      <c r="C351" s="64" t="s">
        <v>0</v>
      </c>
      <c r="D351" s="6" t="s">
        <v>6666</v>
      </c>
      <c r="E351" s="6" t="s">
        <v>6667</v>
      </c>
      <c r="F351" s="6" t="s">
        <v>2234</v>
      </c>
      <c r="G351" s="6" t="s">
        <v>5</v>
      </c>
      <c r="H351" s="6" t="s">
        <v>6668</v>
      </c>
      <c r="I351" s="6" t="s">
        <v>7</v>
      </c>
      <c r="J351" s="6" t="s">
        <v>33</v>
      </c>
      <c r="K351" s="6" t="s">
        <v>6669</v>
      </c>
      <c r="L351" s="6" t="s">
        <v>6670</v>
      </c>
      <c r="M351" s="6" t="s">
        <v>6671</v>
      </c>
      <c r="N351" s="6" t="s">
        <v>6672</v>
      </c>
      <c r="O351" s="7" t="s">
        <v>6673</v>
      </c>
      <c r="P351" s="6" t="s">
        <v>6674</v>
      </c>
      <c r="Q351" s="6" t="s">
        <v>6675</v>
      </c>
      <c r="R351" s="6" t="s">
        <v>6675</v>
      </c>
      <c r="S351" s="6" t="s">
        <v>6676</v>
      </c>
      <c r="T351" s="6" t="s">
        <v>6677</v>
      </c>
      <c r="U351" s="6" t="s">
        <v>6678</v>
      </c>
      <c r="V351" s="6" t="s">
        <v>66</v>
      </c>
      <c r="W351" s="6" t="s">
        <v>19</v>
      </c>
      <c r="X351" s="6" t="s">
        <v>6679</v>
      </c>
      <c r="Y351" s="6" t="s">
        <v>6680</v>
      </c>
      <c r="Z351" s="6" t="s">
        <v>6681</v>
      </c>
      <c r="AA351" s="6" t="s">
        <v>6681</v>
      </c>
      <c r="AB351" s="6" t="s">
        <v>6682</v>
      </c>
      <c r="AC351" s="6" t="s">
        <v>6683</v>
      </c>
      <c r="AD351" s="38" t="s">
        <v>6697</v>
      </c>
      <c r="AE351" s="38" t="s">
        <v>6698</v>
      </c>
      <c r="AF351" s="38" t="s">
        <v>26</v>
      </c>
      <c r="AG351" s="38" t="s">
        <v>27</v>
      </c>
    </row>
    <row r="352" spans="1:33" ht="24" customHeight="1">
      <c r="A352" s="13">
        <f t="shared" si="15"/>
        <v>14</v>
      </c>
      <c r="B352" s="6" t="s">
        <v>526</v>
      </c>
      <c r="C352" s="64" t="s">
        <v>523</v>
      </c>
      <c r="D352" s="6" t="s">
        <v>656</v>
      </c>
      <c r="E352" s="6" t="s">
        <v>657</v>
      </c>
      <c r="F352" s="6" t="s">
        <v>658</v>
      </c>
      <c r="G352" s="6" t="s">
        <v>5</v>
      </c>
      <c r="H352" s="6" t="s">
        <v>659</v>
      </c>
      <c r="I352" s="6" t="s">
        <v>7</v>
      </c>
      <c r="J352" s="6" t="s">
        <v>33</v>
      </c>
      <c r="K352" s="6" t="s">
        <v>660</v>
      </c>
      <c r="L352" s="6" t="s">
        <v>661</v>
      </c>
      <c r="M352" s="6" t="s">
        <v>662</v>
      </c>
      <c r="N352" s="6" t="s">
        <v>663</v>
      </c>
      <c r="O352" s="7" t="s">
        <v>664</v>
      </c>
      <c r="P352" s="6" t="s">
        <v>665</v>
      </c>
      <c r="Q352" s="6">
        <v>996312469053</v>
      </c>
      <c r="R352" s="6" t="s">
        <v>262</v>
      </c>
      <c r="S352" s="6" t="s">
        <v>666</v>
      </c>
      <c r="T352" s="6" t="s">
        <v>667</v>
      </c>
      <c r="U352" s="6" t="s">
        <v>668</v>
      </c>
      <c r="V352" s="6" t="s">
        <v>18</v>
      </c>
      <c r="W352" s="6" t="s">
        <v>19</v>
      </c>
      <c r="X352" s="6" t="s">
        <v>669</v>
      </c>
      <c r="Y352" s="6" t="s">
        <v>670</v>
      </c>
      <c r="Z352" s="6" t="s">
        <v>671</v>
      </c>
      <c r="AA352" s="6" t="s">
        <v>262</v>
      </c>
      <c r="AB352" s="6" t="s">
        <v>672</v>
      </c>
      <c r="AC352" s="6" t="s">
        <v>660</v>
      </c>
      <c r="AD352" s="6" t="s">
        <v>673</v>
      </c>
      <c r="AE352" s="6" t="s">
        <v>674</v>
      </c>
      <c r="AF352" s="6" t="s">
        <v>26</v>
      </c>
      <c r="AG352" s="6" t="s">
        <v>27</v>
      </c>
    </row>
    <row r="353" spans="1:44" ht="24" customHeight="1">
      <c r="A353" s="13">
        <f t="shared" si="15"/>
        <v>15</v>
      </c>
      <c r="B353" s="6" t="s">
        <v>526</v>
      </c>
      <c r="C353" s="64" t="s">
        <v>523</v>
      </c>
      <c r="D353" s="6" t="s">
        <v>4502</v>
      </c>
      <c r="E353" s="6" t="s">
        <v>4503</v>
      </c>
      <c r="F353" s="6" t="s">
        <v>2029</v>
      </c>
      <c r="G353" s="6" t="s">
        <v>5</v>
      </c>
      <c r="H353" s="6" t="s">
        <v>4504</v>
      </c>
      <c r="I353" s="6" t="s">
        <v>7</v>
      </c>
      <c r="J353" s="6" t="s">
        <v>33</v>
      </c>
      <c r="K353" s="6" t="s">
        <v>4505</v>
      </c>
      <c r="L353" s="6" t="s">
        <v>4506</v>
      </c>
      <c r="M353" s="6" t="s">
        <v>4507</v>
      </c>
      <c r="N353" s="6" t="s">
        <v>4508</v>
      </c>
      <c r="O353" s="6" t="s">
        <v>4509</v>
      </c>
      <c r="P353" s="6" t="s">
        <v>4510</v>
      </c>
      <c r="Q353" s="6" t="s">
        <v>4511</v>
      </c>
      <c r="R353" s="6">
        <v>996322250126</v>
      </c>
      <c r="S353" s="6" t="s">
        <v>4512</v>
      </c>
      <c r="T353" s="6" t="s">
        <v>4513</v>
      </c>
      <c r="U353" s="6" t="s">
        <v>4514</v>
      </c>
      <c r="V353" s="6" t="s">
        <v>66</v>
      </c>
      <c r="W353" s="6" t="s">
        <v>19</v>
      </c>
      <c r="X353" s="6" t="s">
        <v>4515</v>
      </c>
      <c r="Y353" s="6" t="s">
        <v>4516</v>
      </c>
      <c r="Z353" s="6" t="s">
        <v>4517</v>
      </c>
      <c r="AA353" s="6" t="s">
        <v>2349</v>
      </c>
      <c r="AB353" s="6" t="s">
        <v>4518</v>
      </c>
      <c r="AC353" s="6" t="s">
        <v>4519</v>
      </c>
      <c r="AD353" s="6" t="s">
        <v>4520</v>
      </c>
      <c r="AE353" s="6" t="s">
        <v>4521</v>
      </c>
      <c r="AF353" s="6" t="s">
        <v>135</v>
      </c>
      <c r="AG353" s="6" t="s">
        <v>27</v>
      </c>
    </row>
    <row r="354" spans="1:44" s="78" customFormat="1" ht="21">
      <c r="A354" s="138" t="s">
        <v>867</v>
      </c>
      <c r="B354" s="138"/>
      <c r="C354" s="138"/>
      <c r="D354" s="138"/>
      <c r="E354" s="138"/>
      <c r="F354" s="138"/>
      <c r="G354" s="138"/>
      <c r="H354" s="138"/>
      <c r="I354" s="138"/>
      <c r="J354" s="138"/>
      <c r="K354" s="138"/>
      <c r="L354" s="138"/>
      <c r="M354" s="138"/>
      <c r="N354" s="138"/>
      <c r="O354" s="138"/>
      <c r="P354" s="138"/>
      <c r="Q354" s="138"/>
      <c r="R354" s="138"/>
      <c r="S354" s="138"/>
      <c r="T354" s="138"/>
      <c r="U354" s="138"/>
      <c r="V354" s="138"/>
      <c r="W354" s="138"/>
      <c r="X354" s="138"/>
      <c r="Y354" s="138"/>
      <c r="Z354" s="138"/>
      <c r="AA354" s="138"/>
      <c r="AB354" s="138"/>
      <c r="AC354" s="138"/>
      <c r="AD354" s="138"/>
      <c r="AE354" s="138"/>
      <c r="AF354" s="138"/>
      <c r="AG354" s="138"/>
    </row>
    <row r="355" spans="1:44" s="4" customFormat="1" ht="39.75" customHeight="1">
      <c r="A355" s="13">
        <v>1</v>
      </c>
      <c r="B355" s="42" t="s">
        <v>867</v>
      </c>
      <c r="C355" s="64" t="s">
        <v>136</v>
      </c>
      <c r="D355" s="6" t="s">
        <v>865</v>
      </c>
      <c r="E355" s="6" t="s">
        <v>866</v>
      </c>
      <c r="F355" s="6" t="s">
        <v>868</v>
      </c>
      <c r="G355" s="6" t="s">
        <v>244</v>
      </c>
      <c r="H355" s="6" t="s">
        <v>869</v>
      </c>
      <c r="I355" s="6" t="s">
        <v>715</v>
      </c>
      <c r="J355" s="6" t="s">
        <v>33</v>
      </c>
      <c r="K355" s="6" t="s">
        <v>870</v>
      </c>
      <c r="L355" s="6" t="s">
        <v>871</v>
      </c>
      <c r="M355" s="6" t="s">
        <v>872</v>
      </c>
      <c r="N355" s="6" t="s">
        <v>873</v>
      </c>
      <c r="O355" s="7" t="s">
        <v>874</v>
      </c>
      <c r="P355" s="6" t="s">
        <v>875</v>
      </c>
      <c r="Q355" s="6">
        <v>6478839088</v>
      </c>
      <c r="R355" s="6">
        <v>6478839088</v>
      </c>
      <c r="S355" s="6" t="s">
        <v>876</v>
      </c>
      <c r="T355" s="6" t="s">
        <v>877</v>
      </c>
      <c r="U355" s="6" t="s">
        <v>878</v>
      </c>
      <c r="V355" s="6" t="s">
        <v>66</v>
      </c>
      <c r="W355" s="6" t="s">
        <v>19</v>
      </c>
      <c r="X355" s="6" t="s">
        <v>873</v>
      </c>
      <c r="Y355" s="6" t="s">
        <v>875</v>
      </c>
      <c r="Z355" s="6">
        <v>64272991535</v>
      </c>
      <c r="AA355" s="6">
        <v>6478839088</v>
      </c>
      <c r="AB355" s="6" t="s">
        <v>879</v>
      </c>
      <c r="AC355" s="6" t="s">
        <v>880</v>
      </c>
      <c r="AD355" s="6" t="s">
        <v>869</v>
      </c>
      <c r="AE355" s="6" t="s">
        <v>881</v>
      </c>
      <c r="AF355" s="6" t="s">
        <v>135</v>
      </c>
      <c r="AG355" s="6" t="s">
        <v>27</v>
      </c>
    </row>
    <row r="356" spans="1:44" ht="24" customHeight="1">
      <c r="A356" s="29">
        <f>1+A355</f>
        <v>2</v>
      </c>
      <c r="B356" s="42" t="s">
        <v>867</v>
      </c>
      <c r="C356" s="67" t="s">
        <v>73</v>
      </c>
      <c r="D356" s="42" t="s">
        <v>1407</v>
      </c>
      <c r="E356" s="42" t="s">
        <v>1408</v>
      </c>
      <c r="F356" s="42" t="s">
        <v>1409</v>
      </c>
      <c r="G356" s="42" t="s">
        <v>5</v>
      </c>
      <c r="H356" s="42" t="s">
        <v>1410</v>
      </c>
      <c r="I356" s="42" t="s">
        <v>266</v>
      </c>
      <c r="J356" s="42" t="s">
        <v>33</v>
      </c>
      <c r="K356" s="42" t="s">
        <v>1411</v>
      </c>
      <c r="L356" s="42" t="s">
        <v>1412</v>
      </c>
      <c r="M356" s="42" t="s">
        <v>1413</v>
      </c>
      <c r="N356" s="42" t="s">
        <v>1414</v>
      </c>
      <c r="O356" s="47" t="s">
        <v>1415</v>
      </c>
      <c r="P356" s="42" t="s">
        <v>1416</v>
      </c>
      <c r="Q356" s="42">
        <v>61421274774</v>
      </c>
      <c r="R356" s="42" t="s">
        <v>1417</v>
      </c>
      <c r="S356" s="42" t="s">
        <v>1418</v>
      </c>
      <c r="T356" s="42" t="s">
        <v>1419</v>
      </c>
      <c r="U356" s="42" t="s">
        <v>1420</v>
      </c>
      <c r="V356" s="42" t="s">
        <v>66</v>
      </c>
      <c r="W356" s="42" t="s">
        <v>19</v>
      </c>
      <c r="X356" s="42" t="s">
        <v>1421</v>
      </c>
      <c r="Y356" s="42" t="s">
        <v>1422</v>
      </c>
      <c r="Z356" s="42">
        <v>61421274774</v>
      </c>
      <c r="AA356" s="42" t="s">
        <v>1417</v>
      </c>
      <c r="AB356" s="42" t="s">
        <v>1423</v>
      </c>
      <c r="AC356" s="42" t="s">
        <v>1424</v>
      </c>
      <c r="AD356" s="42" t="s">
        <v>1410</v>
      </c>
      <c r="AE356" s="42" t="s">
        <v>1425</v>
      </c>
      <c r="AF356" s="42" t="s">
        <v>26</v>
      </c>
      <c r="AG356" s="42" t="s">
        <v>27</v>
      </c>
    </row>
    <row r="357" spans="1:44" ht="24" customHeight="1">
      <c r="A357" s="29">
        <f t="shared" ref="A357:A364" si="16">1+A356</f>
        <v>3</v>
      </c>
      <c r="B357" s="6" t="s">
        <v>867</v>
      </c>
      <c r="C357" s="64" t="s">
        <v>73</v>
      </c>
      <c r="D357" s="6" t="s">
        <v>3550</v>
      </c>
      <c r="E357" s="6" t="s">
        <v>3551</v>
      </c>
      <c r="F357" s="6" t="s">
        <v>3552</v>
      </c>
      <c r="G357" s="6" t="s">
        <v>283</v>
      </c>
      <c r="H357" s="6" t="s">
        <v>113</v>
      </c>
      <c r="I357" s="6" t="s">
        <v>266</v>
      </c>
      <c r="J357" s="6" t="s">
        <v>448</v>
      </c>
      <c r="K357" s="6" t="s">
        <v>3553</v>
      </c>
      <c r="L357" s="6" t="s">
        <v>3554</v>
      </c>
      <c r="M357" s="6" t="s">
        <v>3555</v>
      </c>
      <c r="N357" s="6" t="s">
        <v>3556</v>
      </c>
      <c r="O357" s="7" t="s">
        <v>492</v>
      </c>
      <c r="P357" s="6" t="s">
        <v>3557</v>
      </c>
      <c r="Q357" s="6">
        <v>6754221927</v>
      </c>
      <c r="R357" s="6">
        <v>6754221926</v>
      </c>
      <c r="S357" s="6" t="s">
        <v>3558</v>
      </c>
      <c r="T357" s="6" t="s">
        <v>3559</v>
      </c>
      <c r="U357" s="6" t="s">
        <v>3560</v>
      </c>
      <c r="V357" s="6" t="s">
        <v>66</v>
      </c>
      <c r="W357" s="6" t="s">
        <v>19</v>
      </c>
      <c r="X357" s="6" t="s">
        <v>3561</v>
      </c>
      <c r="Y357" s="6" t="s">
        <v>3562</v>
      </c>
      <c r="Z357" s="6">
        <v>67572228974</v>
      </c>
      <c r="AA357" s="6">
        <v>6754221926</v>
      </c>
      <c r="AB357" s="6" t="s">
        <v>3563</v>
      </c>
      <c r="AC357" s="6" t="s">
        <v>3564</v>
      </c>
      <c r="AD357" s="6" t="s">
        <v>133</v>
      </c>
      <c r="AE357" s="6" t="s">
        <v>3565</v>
      </c>
      <c r="AF357" s="6" t="s">
        <v>26</v>
      </c>
      <c r="AG357" s="6" t="s">
        <v>27</v>
      </c>
    </row>
    <row r="358" spans="1:44" ht="24" customHeight="1">
      <c r="A358" s="29">
        <f t="shared" si="16"/>
        <v>4</v>
      </c>
      <c r="B358" s="6" t="s">
        <v>867</v>
      </c>
      <c r="C358" s="64" t="s">
        <v>28</v>
      </c>
      <c r="D358" s="6" t="s">
        <v>6411</v>
      </c>
      <c r="E358" s="6" t="s">
        <v>6412</v>
      </c>
      <c r="F358" s="6" t="s">
        <v>3552</v>
      </c>
      <c r="G358" s="6" t="s">
        <v>117</v>
      </c>
      <c r="H358" s="6" t="s">
        <v>6413</v>
      </c>
      <c r="I358" s="6" t="s">
        <v>7</v>
      </c>
      <c r="J358" s="6" t="s">
        <v>33</v>
      </c>
      <c r="K358" s="6" t="s">
        <v>6414</v>
      </c>
      <c r="L358" s="6" t="s">
        <v>6415</v>
      </c>
      <c r="M358" s="6" t="s">
        <v>6416</v>
      </c>
      <c r="N358" s="6" t="s">
        <v>6417</v>
      </c>
      <c r="O358" s="7" t="s">
        <v>6418</v>
      </c>
      <c r="P358" s="6" t="s">
        <v>6419</v>
      </c>
      <c r="Q358" s="6" t="s">
        <v>6420</v>
      </c>
      <c r="R358" s="6" t="s">
        <v>148</v>
      </c>
      <c r="S358" s="6" t="s">
        <v>6421</v>
      </c>
      <c r="T358" s="6" t="s">
        <v>6422</v>
      </c>
      <c r="U358" s="6" t="s">
        <v>6423</v>
      </c>
      <c r="V358" s="6" t="s">
        <v>66</v>
      </c>
      <c r="W358" s="6" t="s">
        <v>801</v>
      </c>
      <c r="X358" s="6" t="s">
        <v>6417</v>
      </c>
      <c r="Y358" s="6" t="s">
        <v>6419</v>
      </c>
      <c r="Z358" s="6" t="s">
        <v>6420</v>
      </c>
      <c r="AA358" s="6" t="s">
        <v>421</v>
      </c>
      <c r="AB358" s="6" t="s">
        <v>6424</v>
      </c>
      <c r="AC358" s="6" t="s">
        <v>6425</v>
      </c>
      <c r="AD358" s="6" t="s">
        <v>6426</v>
      </c>
      <c r="AE358" s="6" t="s">
        <v>6427</v>
      </c>
      <c r="AF358" s="6" t="s">
        <v>26</v>
      </c>
      <c r="AG358" s="6" t="s">
        <v>27</v>
      </c>
    </row>
    <row r="359" spans="1:44" ht="24" customHeight="1">
      <c r="A359" s="29">
        <f t="shared" si="16"/>
        <v>5</v>
      </c>
      <c r="B359" s="6" t="s">
        <v>867</v>
      </c>
      <c r="C359" s="64" t="s">
        <v>465</v>
      </c>
      <c r="D359" s="6" t="s">
        <v>3658</v>
      </c>
      <c r="E359" s="6" t="s">
        <v>3659</v>
      </c>
      <c r="F359" s="6" t="s">
        <v>2325</v>
      </c>
      <c r="G359" s="6" t="s">
        <v>244</v>
      </c>
      <c r="H359" s="6" t="s">
        <v>3660</v>
      </c>
      <c r="I359" s="6" t="s">
        <v>715</v>
      </c>
      <c r="J359" s="6" t="s">
        <v>448</v>
      </c>
      <c r="K359" s="6" t="s">
        <v>3661</v>
      </c>
      <c r="L359" s="6" t="s">
        <v>3662</v>
      </c>
      <c r="M359" s="6" t="s">
        <v>3663</v>
      </c>
      <c r="N359" s="6" t="s">
        <v>3664</v>
      </c>
      <c r="O359" s="7" t="s">
        <v>3665</v>
      </c>
      <c r="P359" s="6" t="s">
        <v>3666</v>
      </c>
      <c r="Q359" s="6" t="s">
        <v>3667</v>
      </c>
      <c r="R359" s="6" t="s">
        <v>3668</v>
      </c>
      <c r="S359" s="6" t="s">
        <v>3669</v>
      </c>
      <c r="T359" s="6" t="s">
        <v>3670</v>
      </c>
      <c r="U359" s="6" t="s">
        <v>3671</v>
      </c>
      <c r="V359" s="6" t="s">
        <v>18</v>
      </c>
      <c r="W359" s="6" t="s">
        <v>19</v>
      </c>
      <c r="X359" s="6" t="s">
        <v>3672</v>
      </c>
      <c r="Y359" s="6" t="s">
        <v>3666</v>
      </c>
      <c r="Z359" s="6" t="s">
        <v>3673</v>
      </c>
      <c r="AA359" s="6" t="s">
        <v>3668</v>
      </c>
      <c r="AB359" s="6" t="s">
        <v>3674</v>
      </c>
      <c r="AC359" s="6" t="s">
        <v>3675</v>
      </c>
      <c r="AD359" s="6" t="s">
        <v>3676</v>
      </c>
      <c r="AE359" s="6" t="s">
        <v>3677</v>
      </c>
      <c r="AF359" s="6" t="s">
        <v>26</v>
      </c>
      <c r="AG359" s="6" t="s">
        <v>27</v>
      </c>
    </row>
    <row r="360" spans="1:44" ht="24" customHeight="1">
      <c r="A360" s="29">
        <f t="shared" si="16"/>
        <v>6</v>
      </c>
      <c r="B360" s="6" t="s">
        <v>867</v>
      </c>
      <c r="C360" s="64" t="s">
        <v>0</v>
      </c>
      <c r="D360" s="6" t="s">
        <v>2981</v>
      </c>
      <c r="E360" s="6" t="s">
        <v>2982</v>
      </c>
      <c r="F360" s="6" t="s">
        <v>1409</v>
      </c>
      <c r="G360" s="6" t="s">
        <v>117</v>
      </c>
      <c r="H360" s="6" t="s">
        <v>4362</v>
      </c>
      <c r="I360" s="6" t="s">
        <v>7</v>
      </c>
      <c r="J360" s="6" t="s">
        <v>33</v>
      </c>
      <c r="K360" s="6" t="s">
        <v>4363</v>
      </c>
      <c r="L360" s="6" t="s">
        <v>4364</v>
      </c>
      <c r="M360" s="6" t="s">
        <v>4365</v>
      </c>
      <c r="N360" s="6" t="s">
        <v>2984</v>
      </c>
      <c r="O360" s="7" t="s">
        <v>2985</v>
      </c>
      <c r="P360" s="6" t="s">
        <v>2986</v>
      </c>
      <c r="Q360" s="6" t="s">
        <v>4366</v>
      </c>
      <c r="R360" s="6" t="s">
        <v>4367</v>
      </c>
      <c r="S360" s="6" t="s">
        <v>4368</v>
      </c>
      <c r="T360" s="6" t="s">
        <v>4369</v>
      </c>
      <c r="U360" s="6" t="s">
        <v>2987</v>
      </c>
      <c r="V360" s="6" t="s">
        <v>66</v>
      </c>
      <c r="W360" s="6" t="s">
        <v>19</v>
      </c>
      <c r="X360" s="6" t="s">
        <v>4370</v>
      </c>
      <c r="Y360" s="6" t="s">
        <v>4371</v>
      </c>
      <c r="Z360" s="6">
        <v>61407841010</v>
      </c>
      <c r="AA360" s="6" t="s">
        <v>4367</v>
      </c>
      <c r="AB360" s="6" t="s">
        <v>4372</v>
      </c>
      <c r="AC360" s="6" t="s">
        <v>4373</v>
      </c>
      <c r="AD360" s="6" t="s">
        <v>620</v>
      </c>
      <c r="AE360" s="6" t="s">
        <v>4374</v>
      </c>
      <c r="AF360" s="6" t="s">
        <v>26</v>
      </c>
      <c r="AG360" s="6" t="s">
        <v>27</v>
      </c>
    </row>
    <row r="361" spans="1:44" ht="24" customHeight="1">
      <c r="A361" s="29">
        <f t="shared" si="16"/>
        <v>7</v>
      </c>
      <c r="B361" s="6" t="s">
        <v>867</v>
      </c>
      <c r="C361" s="64" t="s">
        <v>0</v>
      </c>
      <c r="D361" s="6" t="s">
        <v>5733</v>
      </c>
      <c r="E361" s="6" t="s">
        <v>5734</v>
      </c>
      <c r="F361" s="6" t="s">
        <v>2325</v>
      </c>
      <c r="G361" s="6" t="s">
        <v>5</v>
      </c>
      <c r="H361" s="6" t="s">
        <v>483</v>
      </c>
      <c r="I361" s="6" t="s">
        <v>246</v>
      </c>
      <c r="J361" s="6" t="s">
        <v>33</v>
      </c>
      <c r="K361" s="6" t="s">
        <v>5735</v>
      </c>
      <c r="L361" s="6" t="s">
        <v>5736</v>
      </c>
      <c r="M361" s="6" t="s">
        <v>5737</v>
      </c>
      <c r="N361" s="6" t="s">
        <v>5738</v>
      </c>
      <c r="O361" s="7" t="s">
        <v>5739</v>
      </c>
      <c r="P361" s="6" t="s">
        <v>4814</v>
      </c>
      <c r="Q361" s="6" t="s">
        <v>5740</v>
      </c>
      <c r="R361" s="6" t="s">
        <v>5741</v>
      </c>
      <c r="S361" s="6" t="s">
        <v>5742</v>
      </c>
      <c r="T361" s="6" t="s">
        <v>5743</v>
      </c>
      <c r="U361" s="6" t="s">
        <v>5744</v>
      </c>
      <c r="V361" s="6" t="s">
        <v>66</v>
      </c>
      <c r="W361" s="6" t="s">
        <v>19</v>
      </c>
      <c r="X361" s="6" t="s">
        <v>5738</v>
      </c>
      <c r="Y361" s="6" t="s">
        <v>5745</v>
      </c>
      <c r="Z361" s="6" t="s">
        <v>5746</v>
      </c>
      <c r="AA361" s="6" t="s">
        <v>5741</v>
      </c>
      <c r="AB361" s="6" t="s">
        <v>5747</v>
      </c>
      <c r="AC361" s="6" t="s">
        <v>5748</v>
      </c>
      <c r="AD361" s="6" t="s">
        <v>5749</v>
      </c>
      <c r="AE361" s="6" t="s">
        <v>5750</v>
      </c>
      <c r="AF361" s="6" t="s">
        <v>135</v>
      </c>
      <c r="AG361" s="6" t="s">
        <v>27</v>
      </c>
    </row>
    <row r="362" spans="1:44" ht="24" customHeight="1">
      <c r="A362" s="29">
        <f t="shared" si="16"/>
        <v>8</v>
      </c>
      <c r="B362" s="6" t="s">
        <v>867</v>
      </c>
      <c r="C362" s="64" t="s">
        <v>0</v>
      </c>
      <c r="D362" s="6" t="s">
        <v>6550</v>
      </c>
      <c r="E362" s="6" t="s">
        <v>6412</v>
      </c>
      <c r="F362" s="6" t="s">
        <v>6551</v>
      </c>
      <c r="G362" s="6" t="s">
        <v>117</v>
      </c>
      <c r="H362" s="6" t="s">
        <v>6552</v>
      </c>
      <c r="I362" s="6" t="s">
        <v>7</v>
      </c>
      <c r="J362" s="6" t="s">
        <v>6553</v>
      </c>
      <c r="K362" s="6" t="s">
        <v>6554</v>
      </c>
      <c r="L362" s="6" t="s">
        <v>6555</v>
      </c>
      <c r="M362" s="6" t="s">
        <v>6556</v>
      </c>
      <c r="N362" s="6" t="s">
        <v>6557</v>
      </c>
      <c r="O362" s="6" t="s">
        <v>336</v>
      </c>
      <c r="P362" s="6" t="s">
        <v>6558</v>
      </c>
      <c r="Q362" s="6" t="s">
        <v>6559</v>
      </c>
      <c r="R362" s="6" t="s">
        <v>336</v>
      </c>
      <c r="S362" s="6" t="s">
        <v>6560</v>
      </c>
      <c r="T362" s="6" t="s">
        <v>6561</v>
      </c>
      <c r="U362" s="6" t="s">
        <v>6423</v>
      </c>
      <c r="V362" s="6" t="s">
        <v>66</v>
      </c>
      <c r="W362" s="6" t="s">
        <v>19</v>
      </c>
      <c r="X362" s="6" t="s">
        <v>6557</v>
      </c>
      <c r="Y362" s="6" t="s">
        <v>6419</v>
      </c>
      <c r="Z362" s="6" t="s">
        <v>6559</v>
      </c>
      <c r="AA362" s="6" t="s">
        <v>336</v>
      </c>
      <c r="AB362" s="6" t="s">
        <v>6562</v>
      </c>
      <c r="AC362" s="6" t="s">
        <v>6563</v>
      </c>
      <c r="AD362" s="6" t="s">
        <v>6564</v>
      </c>
      <c r="AE362" s="6" t="s">
        <v>6565</v>
      </c>
      <c r="AF362" s="6" t="s">
        <v>26</v>
      </c>
      <c r="AG362" s="6" t="s">
        <v>27</v>
      </c>
    </row>
    <row r="363" spans="1:44" ht="24" customHeight="1">
      <c r="A363" s="29">
        <f t="shared" si="16"/>
        <v>9</v>
      </c>
      <c r="B363" s="6" t="s">
        <v>867</v>
      </c>
      <c r="C363" s="64" t="s">
        <v>0</v>
      </c>
      <c r="D363" s="6" t="s">
        <v>4805</v>
      </c>
      <c r="E363" s="6" t="s">
        <v>4806</v>
      </c>
      <c r="F363" s="6" t="s">
        <v>4807</v>
      </c>
      <c r="G363" s="6" t="s">
        <v>244</v>
      </c>
      <c r="H363" s="6" t="s">
        <v>4808</v>
      </c>
      <c r="I363" s="6" t="s">
        <v>246</v>
      </c>
      <c r="J363" s="6" t="s">
        <v>601</v>
      </c>
      <c r="K363" s="6" t="s">
        <v>4809</v>
      </c>
      <c r="L363" s="6" t="s">
        <v>4810</v>
      </c>
      <c r="M363" s="6" t="s">
        <v>4811</v>
      </c>
      <c r="N363" s="6" t="s">
        <v>4812</v>
      </c>
      <c r="O363" s="7" t="s">
        <v>4813</v>
      </c>
      <c r="P363" s="6" t="s">
        <v>4814</v>
      </c>
      <c r="Q363" s="6" t="s">
        <v>4815</v>
      </c>
      <c r="R363" s="6" t="s">
        <v>4694</v>
      </c>
      <c r="S363" s="6" t="s">
        <v>4816</v>
      </c>
      <c r="T363" s="6" t="s">
        <v>4817</v>
      </c>
      <c r="U363" s="6" t="s">
        <v>4818</v>
      </c>
      <c r="V363" s="6" t="s">
        <v>4819</v>
      </c>
      <c r="W363" s="6" t="s">
        <v>193</v>
      </c>
      <c r="X363" s="6" t="s">
        <v>4820</v>
      </c>
      <c r="Y363" s="6" t="s">
        <v>4821</v>
      </c>
      <c r="Z363" s="6">
        <v>6492689000</v>
      </c>
      <c r="AA363" s="6" t="s">
        <v>240</v>
      </c>
      <c r="AB363" s="6" t="s">
        <v>4822</v>
      </c>
      <c r="AC363" s="6" t="s">
        <v>4823</v>
      </c>
      <c r="AD363" s="6" t="s">
        <v>4824</v>
      </c>
      <c r="AE363" s="6" t="s">
        <v>4825</v>
      </c>
      <c r="AF363" s="6" t="s">
        <v>26</v>
      </c>
      <c r="AG363" s="6" t="s">
        <v>27</v>
      </c>
    </row>
    <row r="364" spans="1:44" ht="24" customHeight="1">
      <c r="A364" s="29">
        <f t="shared" si="16"/>
        <v>10</v>
      </c>
      <c r="B364" s="6" t="s">
        <v>867</v>
      </c>
      <c r="C364" s="64" t="s">
        <v>523</v>
      </c>
      <c r="D364" s="6" t="s">
        <v>4683</v>
      </c>
      <c r="E364" s="6" t="s">
        <v>4684</v>
      </c>
      <c r="F364" s="6" t="s">
        <v>2325</v>
      </c>
      <c r="G364" s="6" t="s">
        <v>117</v>
      </c>
      <c r="H364" s="6" t="s">
        <v>4686</v>
      </c>
      <c r="I364" s="6" t="s">
        <v>7</v>
      </c>
      <c r="J364" s="6" t="s">
        <v>33</v>
      </c>
      <c r="K364" s="6" t="s">
        <v>4687</v>
      </c>
      <c r="L364" s="6" t="s">
        <v>4688</v>
      </c>
      <c r="M364" s="6" t="s">
        <v>4689</v>
      </c>
      <c r="N364" s="6" t="s">
        <v>4690</v>
      </c>
      <c r="O364" s="7" t="s">
        <v>4691</v>
      </c>
      <c r="P364" s="6" t="s">
        <v>4692</v>
      </c>
      <c r="Q364" s="6" t="s">
        <v>4693</v>
      </c>
      <c r="R364" s="6" t="s">
        <v>4694</v>
      </c>
      <c r="S364" s="6" t="s">
        <v>4695</v>
      </c>
      <c r="T364" s="6" t="s">
        <v>4696</v>
      </c>
      <c r="U364" s="6" t="s">
        <v>4697</v>
      </c>
      <c r="V364" s="6" t="s">
        <v>66</v>
      </c>
      <c r="W364" s="6" t="s">
        <v>193</v>
      </c>
      <c r="X364" s="6" t="s">
        <v>4698</v>
      </c>
      <c r="Y364" s="6" t="s">
        <v>4692</v>
      </c>
      <c r="Z364" s="6" t="s">
        <v>4699</v>
      </c>
      <c r="AA364" s="6" t="s">
        <v>4694</v>
      </c>
      <c r="AB364" s="6" t="s">
        <v>4700</v>
      </c>
      <c r="AC364" s="6" t="s">
        <v>4701</v>
      </c>
      <c r="AD364" s="6" t="s">
        <v>4702</v>
      </c>
      <c r="AE364" s="6" t="s">
        <v>4703</v>
      </c>
      <c r="AF364" s="6" t="s">
        <v>135</v>
      </c>
      <c r="AG364" s="6" t="s">
        <v>27</v>
      </c>
      <c r="AH364" s="48"/>
      <c r="AI364" s="48"/>
      <c r="AJ364" s="48"/>
      <c r="AK364" s="48"/>
      <c r="AL364" s="48"/>
      <c r="AM364" s="48"/>
      <c r="AN364" s="48"/>
      <c r="AO364" s="48"/>
      <c r="AP364" s="48"/>
      <c r="AQ364" s="48"/>
      <c r="AR364" s="48"/>
    </row>
    <row r="365" spans="1:44" s="78" customFormat="1" ht="21">
      <c r="A365" s="137" t="s">
        <v>1590</v>
      </c>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row>
    <row r="366" spans="1:44" ht="24" customHeight="1">
      <c r="A366" s="13">
        <v>1</v>
      </c>
      <c r="B366" s="6" t="s">
        <v>1590</v>
      </c>
      <c r="C366" s="64" t="s">
        <v>136</v>
      </c>
      <c r="D366" s="6" t="s">
        <v>5590</v>
      </c>
      <c r="E366" s="6" t="s">
        <v>5591</v>
      </c>
      <c r="F366" s="6" t="s">
        <v>95</v>
      </c>
      <c r="G366" s="6" t="s">
        <v>5</v>
      </c>
      <c r="H366" s="6" t="s">
        <v>5592</v>
      </c>
      <c r="I366" s="6" t="s">
        <v>7</v>
      </c>
      <c r="J366" s="6" t="s">
        <v>33</v>
      </c>
      <c r="K366" s="6" t="s">
        <v>5593</v>
      </c>
      <c r="L366" s="6" t="s">
        <v>5594</v>
      </c>
      <c r="M366" s="6" t="s">
        <v>5595</v>
      </c>
      <c r="N366" s="6" t="s">
        <v>5596</v>
      </c>
      <c r="O366" s="7" t="s">
        <v>5597</v>
      </c>
      <c r="P366" s="6" t="s">
        <v>5598</v>
      </c>
      <c r="Q366" s="6" t="s">
        <v>2408</v>
      </c>
      <c r="R366" s="6" t="s">
        <v>5599</v>
      </c>
      <c r="S366" s="6" t="s">
        <v>5600</v>
      </c>
      <c r="T366" s="6" t="s">
        <v>5601</v>
      </c>
      <c r="U366" s="6" t="s">
        <v>5602</v>
      </c>
      <c r="V366" s="6" t="s">
        <v>66</v>
      </c>
      <c r="W366" s="6" t="s">
        <v>19</v>
      </c>
      <c r="X366" s="6" t="s">
        <v>5603</v>
      </c>
      <c r="Y366" s="6" t="s">
        <v>5604</v>
      </c>
      <c r="Z366" s="6" t="s">
        <v>2408</v>
      </c>
      <c r="AA366" s="6" t="s">
        <v>2408</v>
      </c>
      <c r="AB366" s="6" t="s">
        <v>5605</v>
      </c>
      <c r="AC366" s="6" t="s">
        <v>2502</v>
      </c>
      <c r="AD366" s="6" t="s">
        <v>5606</v>
      </c>
      <c r="AE366" s="6" t="s">
        <v>5607</v>
      </c>
      <c r="AF366" s="6" t="s">
        <v>26</v>
      </c>
      <c r="AG366" s="6" t="s">
        <v>27</v>
      </c>
    </row>
    <row r="367" spans="1:44" ht="24" customHeight="1">
      <c r="A367" s="13">
        <f>1+A366</f>
        <v>2</v>
      </c>
      <c r="B367" s="6" t="s">
        <v>1590</v>
      </c>
      <c r="C367" s="64" t="s">
        <v>444</v>
      </c>
      <c r="D367" s="6" t="s">
        <v>4648</v>
      </c>
      <c r="E367" s="6" t="s">
        <v>4649</v>
      </c>
      <c r="F367" s="6" t="s">
        <v>4650</v>
      </c>
      <c r="G367" s="6" t="s">
        <v>335</v>
      </c>
      <c r="H367" s="6" t="s">
        <v>4651</v>
      </c>
      <c r="I367" s="6" t="s">
        <v>266</v>
      </c>
      <c r="J367" s="6" t="s">
        <v>4652</v>
      </c>
      <c r="K367" s="6" t="s">
        <v>4653</v>
      </c>
      <c r="L367" s="6" t="s">
        <v>4654</v>
      </c>
      <c r="M367" s="6" t="s">
        <v>4655</v>
      </c>
      <c r="N367" s="6" t="s">
        <v>4656</v>
      </c>
      <c r="O367" s="7" t="s">
        <v>4657</v>
      </c>
      <c r="P367" s="6" t="s">
        <v>4658</v>
      </c>
      <c r="Q367" s="6">
        <f>91-9999817142</f>
        <v>-9999817051</v>
      </c>
      <c r="R367" s="6" t="s">
        <v>336</v>
      </c>
      <c r="S367" s="6" t="s">
        <v>4659</v>
      </c>
      <c r="T367" s="6" t="s">
        <v>4660</v>
      </c>
      <c r="U367" s="6" t="s">
        <v>4661</v>
      </c>
      <c r="V367" s="6" t="s">
        <v>66</v>
      </c>
      <c r="W367" s="6" t="s">
        <v>193</v>
      </c>
      <c r="X367" s="6" t="s">
        <v>4662</v>
      </c>
      <c r="Y367" s="6" t="s">
        <v>4658</v>
      </c>
      <c r="Z367" s="6">
        <v>919999817142</v>
      </c>
      <c r="AA367" s="6" t="s">
        <v>336</v>
      </c>
      <c r="AB367" s="6" t="s">
        <v>4663</v>
      </c>
      <c r="AC367" s="6" t="s">
        <v>4664</v>
      </c>
      <c r="AD367" s="6" t="s">
        <v>4651</v>
      </c>
      <c r="AE367" s="6" t="s">
        <v>4665</v>
      </c>
      <c r="AF367" s="6" t="s">
        <v>26</v>
      </c>
      <c r="AG367" s="6" t="s">
        <v>27</v>
      </c>
    </row>
    <row r="368" spans="1:44" ht="24" customHeight="1">
      <c r="A368" s="13">
        <f t="shared" ref="A368:A388" si="17">1+A367</f>
        <v>3</v>
      </c>
      <c r="B368" s="6" t="s">
        <v>1590</v>
      </c>
      <c r="C368" s="64" t="s">
        <v>387</v>
      </c>
      <c r="D368" s="6" t="s">
        <v>6001</v>
      </c>
      <c r="E368" s="6" t="s">
        <v>2716</v>
      </c>
      <c r="F368" s="6" t="s">
        <v>243</v>
      </c>
      <c r="G368" s="6" t="s">
        <v>5</v>
      </c>
      <c r="H368" s="6" t="s">
        <v>6002</v>
      </c>
      <c r="I368" s="6" t="s">
        <v>266</v>
      </c>
      <c r="J368" s="6" t="s">
        <v>33</v>
      </c>
      <c r="K368" s="6" t="s">
        <v>6003</v>
      </c>
      <c r="L368" s="6" t="s">
        <v>6004</v>
      </c>
      <c r="M368" s="6" t="s">
        <v>6005</v>
      </c>
      <c r="N368" s="6" t="s">
        <v>6006</v>
      </c>
      <c r="O368" s="7" t="s">
        <v>6007</v>
      </c>
      <c r="P368" s="7" t="s">
        <v>6008</v>
      </c>
      <c r="Q368" s="6" t="s">
        <v>6009</v>
      </c>
      <c r="R368" s="6" t="s">
        <v>6009</v>
      </c>
      <c r="S368" s="6" t="s">
        <v>6010</v>
      </c>
      <c r="T368" s="6" t="s">
        <v>6010</v>
      </c>
      <c r="U368" s="6" t="s">
        <v>6011</v>
      </c>
      <c r="V368" s="6" t="s">
        <v>66</v>
      </c>
      <c r="W368" s="6" t="s">
        <v>19</v>
      </c>
      <c r="X368" s="6" t="s">
        <v>6006</v>
      </c>
      <c r="Y368" s="6" t="s">
        <v>6012</v>
      </c>
      <c r="Z368" s="6" t="s">
        <v>6009</v>
      </c>
      <c r="AA368" s="6" t="s">
        <v>6009</v>
      </c>
      <c r="AB368" s="6" t="s">
        <v>6013</v>
      </c>
      <c r="AC368" s="6" t="s">
        <v>6014</v>
      </c>
      <c r="AD368" s="6" t="s">
        <v>6015</v>
      </c>
      <c r="AE368" s="6" t="s">
        <v>6016</v>
      </c>
      <c r="AF368" s="6" t="s">
        <v>26</v>
      </c>
      <c r="AG368" s="6" t="s">
        <v>27</v>
      </c>
    </row>
    <row r="369" spans="1:88" ht="24" customHeight="1">
      <c r="A369" s="13">
        <f t="shared" si="17"/>
        <v>4</v>
      </c>
      <c r="B369" s="6" t="s">
        <v>1590</v>
      </c>
      <c r="C369" s="64" t="s">
        <v>73</v>
      </c>
      <c r="D369" s="6" t="s">
        <v>1588</v>
      </c>
      <c r="E369" s="6" t="s">
        <v>1589</v>
      </c>
      <c r="F369" s="6" t="s">
        <v>1591</v>
      </c>
      <c r="G369" s="6" t="s">
        <v>335</v>
      </c>
      <c r="H369" s="6" t="s">
        <v>1592</v>
      </c>
      <c r="I369" s="6" t="s">
        <v>246</v>
      </c>
      <c r="J369" s="6" t="s">
        <v>1593</v>
      </c>
      <c r="K369" s="6" t="s">
        <v>1594</v>
      </c>
      <c r="L369" s="6" t="s">
        <v>1595</v>
      </c>
      <c r="M369" s="6" t="s">
        <v>1596</v>
      </c>
      <c r="N369" s="6" t="s">
        <v>1597</v>
      </c>
      <c r="O369" s="7" t="s">
        <v>1598</v>
      </c>
      <c r="P369" s="6" t="s">
        <v>1599</v>
      </c>
      <c r="Q369" s="6">
        <v>6329253036</v>
      </c>
      <c r="R369" s="6">
        <v>6329253036</v>
      </c>
      <c r="S369" s="6" t="s">
        <v>1600</v>
      </c>
      <c r="T369" s="6" t="s">
        <v>1601</v>
      </c>
      <c r="U369" s="6" t="s">
        <v>1602</v>
      </c>
      <c r="V369" s="6" t="s">
        <v>66</v>
      </c>
      <c r="W369" s="6" t="s">
        <v>19</v>
      </c>
      <c r="X369" s="6" t="s">
        <v>1603</v>
      </c>
      <c r="Y369" s="6" t="s">
        <v>1604</v>
      </c>
      <c r="Z369" s="6">
        <v>639178800410</v>
      </c>
      <c r="AA369" s="6">
        <v>6329253036</v>
      </c>
      <c r="AB369" s="6" t="s">
        <v>1605</v>
      </c>
      <c r="AC369" s="6" t="s">
        <v>1606</v>
      </c>
      <c r="AD369" s="6" t="s">
        <v>1607</v>
      </c>
      <c r="AE369" s="6" t="s">
        <v>1608</v>
      </c>
      <c r="AF369" s="6" t="s">
        <v>26</v>
      </c>
      <c r="AG369" s="6" t="s">
        <v>27</v>
      </c>
    </row>
    <row r="370" spans="1:88" ht="24" customHeight="1">
      <c r="A370" s="13">
        <f t="shared" si="17"/>
        <v>5</v>
      </c>
      <c r="B370" s="6" t="s">
        <v>1590</v>
      </c>
      <c r="C370" s="64" t="s">
        <v>73</v>
      </c>
      <c r="D370" s="6" t="s">
        <v>2962</v>
      </c>
      <c r="E370" s="6" t="s">
        <v>2963</v>
      </c>
      <c r="F370" s="6" t="s">
        <v>4</v>
      </c>
      <c r="G370" s="6" t="s">
        <v>244</v>
      </c>
      <c r="H370" s="6" t="s">
        <v>2964</v>
      </c>
      <c r="I370" s="6" t="s">
        <v>246</v>
      </c>
      <c r="J370" s="6" t="s">
        <v>2965</v>
      </c>
      <c r="K370" s="6" t="s">
        <v>2966</v>
      </c>
      <c r="L370" s="6" t="s">
        <v>2967</v>
      </c>
      <c r="M370" s="6" t="s">
        <v>2968</v>
      </c>
      <c r="N370" s="6" t="s">
        <v>2969</v>
      </c>
      <c r="O370" s="7" t="s">
        <v>2970</v>
      </c>
      <c r="P370" s="6" t="s">
        <v>2971</v>
      </c>
      <c r="Q370" s="6">
        <f>88-2-9861950</f>
        <v>-9861864</v>
      </c>
      <c r="R370" s="6">
        <f>88-2-9861950</f>
        <v>-9861864</v>
      </c>
      <c r="S370" s="6" t="s">
        <v>2972</v>
      </c>
      <c r="T370" s="6" t="s">
        <v>2973</v>
      </c>
      <c r="U370" s="6" t="s">
        <v>2974</v>
      </c>
      <c r="V370" s="6" t="s">
        <v>18</v>
      </c>
      <c r="W370" s="6" t="s">
        <v>19</v>
      </c>
      <c r="X370" s="6" t="s">
        <v>2975</v>
      </c>
      <c r="Y370" s="6" t="s">
        <v>2976</v>
      </c>
      <c r="Z370" s="6">
        <f>88-2-9861950</f>
        <v>-9861864</v>
      </c>
      <c r="AA370" s="6">
        <f>88-2-9861950</f>
        <v>-9861864</v>
      </c>
      <c r="AB370" s="6" t="s">
        <v>2977</v>
      </c>
      <c r="AC370" s="6" t="s">
        <v>2978</v>
      </c>
      <c r="AD370" s="6" t="s">
        <v>2979</v>
      </c>
      <c r="AE370" s="6" t="s">
        <v>2980</v>
      </c>
      <c r="AF370" s="6" t="s">
        <v>26</v>
      </c>
      <c r="AG370" s="6" t="s">
        <v>27</v>
      </c>
    </row>
    <row r="371" spans="1:88" s="4" customFormat="1" ht="24" customHeight="1">
      <c r="A371" s="13">
        <f t="shared" si="17"/>
        <v>6</v>
      </c>
      <c r="B371" s="6" t="s">
        <v>1590</v>
      </c>
      <c r="C371" s="64" t="s">
        <v>73</v>
      </c>
      <c r="D371" s="6" t="s">
        <v>3835</v>
      </c>
      <c r="E371" s="6" t="s">
        <v>3835</v>
      </c>
      <c r="F371" s="6" t="s">
        <v>139</v>
      </c>
      <c r="G371" s="6" t="s">
        <v>283</v>
      </c>
      <c r="H371" s="6" t="s">
        <v>3836</v>
      </c>
      <c r="I371" s="6" t="s">
        <v>266</v>
      </c>
      <c r="J371" s="6" t="s">
        <v>3837</v>
      </c>
      <c r="K371" s="6" t="s">
        <v>3838</v>
      </c>
      <c r="L371" s="6" t="s">
        <v>3839</v>
      </c>
      <c r="M371" s="6" t="s">
        <v>3840</v>
      </c>
      <c r="N371" s="6" t="s">
        <v>3841</v>
      </c>
      <c r="O371" s="7" t="s">
        <v>3842</v>
      </c>
      <c r="P371" s="6" t="s">
        <v>3843</v>
      </c>
      <c r="Q371" s="6">
        <v>9103322685477</v>
      </c>
      <c r="R371" s="6">
        <v>9103322683379</v>
      </c>
      <c r="S371" s="6" t="s">
        <v>3844</v>
      </c>
      <c r="T371" s="6" t="s">
        <v>3845</v>
      </c>
      <c r="U371" s="6" t="s">
        <v>3846</v>
      </c>
      <c r="V371" s="6" t="s">
        <v>18</v>
      </c>
      <c r="W371" s="6" t="s">
        <v>19</v>
      </c>
      <c r="X371" s="6" t="s">
        <v>3841</v>
      </c>
      <c r="Y371" s="6" t="s">
        <v>3847</v>
      </c>
      <c r="Z371" s="6">
        <v>919831190087</v>
      </c>
      <c r="AA371" s="6">
        <v>9103322685477</v>
      </c>
      <c r="AB371" s="6" t="s">
        <v>3848</v>
      </c>
      <c r="AC371" s="6" t="s">
        <v>3849</v>
      </c>
      <c r="AD371" s="6" t="s">
        <v>3850</v>
      </c>
      <c r="AE371" s="6" t="s">
        <v>3851</v>
      </c>
      <c r="AF371" s="6" t="s">
        <v>26</v>
      </c>
      <c r="AG371" s="6" t="s">
        <v>27</v>
      </c>
      <c r="AH371" s="62"/>
      <c r="AI371" s="62"/>
      <c r="AJ371" s="62"/>
      <c r="AK371" s="62"/>
      <c r="AL371" s="62"/>
      <c r="AM371" s="62"/>
      <c r="AN371" s="62"/>
      <c r="AO371" s="62"/>
      <c r="AP371" s="62"/>
      <c r="AQ371" s="62"/>
      <c r="AR371" s="62"/>
      <c r="AS371" s="62"/>
      <c r="AT371" s="62"/>
      <c r="AU371" s="62"/>
      <c r="AV371" s="62"/>
      <c r="AW371" s="62"/>
      <c r="AX371" s="62"/>
      <c r="AY371" s="62"/>
      <c r="AZ371" s="62"/>
      <c r="BA371" s="62"/>
      <c r="BB371" s="62"/>
      <c r="BC371" s="62"/>
      <c r="BD371" s="62"/>
      <c r="BE371" s="62"/>
      <c r="BF371" s="62"/>
      <c r="BG371" s="62"/>
      <c r="BH371" s="62"/>
      <c r="BI371" s="62"/>
      <c r="BJ371" s="62"/>
      <c r="BK371" s="62"/>
      <c r="BL371" s="62"/>
      <c r="BM371" s="62"/>
      <c r="BN371" s="62"/>
      <c r="BO371" s="62"/>
      <c r="BP371" s="62"/>
      <c r="BQ371" s="62"/>
      <c r="BR371" s="62"/>
      <c r="BS371" s="62"/>
      <c r="BT371" s="62"/>
      <c r="BU371" s="62"/>
      <c r="BV371" s="62"/>
      <c r="BW371" s="62"/>
      <c r="BX371" s="62"/>
      <c r="BY371" s="62"/>
      <c r="BZ371" s="62"/>
      <c r="CA371" s="62"/>
      <c r="CB371" s="62"/>
      <c r="CC371" s="62"/>
      <c r="CD371" s="62"/>
      <c r="CE371" s="62"/>
      <c r="CF371" s="62"/>
      <c r="CG371" s="62"/>
      <c r="CH371" s="62"/>
      <c r="CI371" s="62"/>
      <c r="CJ371" s="62"/>
    </row>
    <row r="372" spans="1:88" ht="24" customHeight="1">
      <c r="A372" s="13">
        <f t="shared" si="17"/>
        <v>7</v>
      </c>
      <c r="B372" s="6" t="s">
        <v>1590</v>
      </c>
      <c r="C372" s="64" t="s">
        <v>73</v>
      </c>
      <c r="D372" s="6" t="s">
        <v>2876</v>
      </c>
      <c r="E372" s="6" t="s">
        <v>2877</v>
      </c>
      <c r="F372" s="6" t="s">
        <v>2878</v>
      </c>
      <c r="G372" s="6" t="s">
        <v>335</v>
      </c>
      <c r="H372" s="6" t="s">
        <v>2879</v>
      </c>
      <c r="I372" s="6" t="s">
        <v>266</v>
      </c>
      <c r="J372" s="6" t="s">
        <v>33</v>
      </c>
      <c r="K372" s="6" t="s">
        <v>2880</v>
      </c>
      <c r="L372" s="6" t="s">
        <v>2881</v>
      </c>
      <c r="M372" s="6" t="s">
        <v>2882</v>
      </c>
      <c r="N372" s="6" t="s">
        <v>2883</v>
      </c>
      <c r="O372" s="7" t="s">
        <v>2884</v>
      </c>
      <c r="P372" s="6" t="s">
        <v>2885</v>
      </c>
      <c r="Q372" s="6">
        <v>6329277069</v>
      </c>
      <c r="R372" s="6" t="s">
        <v>2015</v>
      </c>
      <c r="S372" s="6" t="s">
        <v>2886</v>
      </c>
      <c r="T372" s="6" t="s">
        <v>2887</v>
      </c>
      <c r="U372" s="6" t="s">
        <v>2888</v>
      </c>
      <c r="V372" s="6" t="s">
        <v>66</v>
      </c>
      <c r="W372" s="6" t="s">
        <v>19</v>
      </c>
      <c r="X372" s="6" t="s">
        <v>2889</v>
      </c>
      <c r="Y372" s="6" t="s">
        <v>2885</v>
      </c>
      <c r="Z372" s="6">
        <v>6329277060</v>
      </c>
      <c r="AA372" s="6">
        <v>6329276981</v>
      </c>
      <c r="AB372" s="6" t="s">
        <v>2890</v>
      </c>
      <c r="AC372" s="6" t="s">
        <v>2891</v>
      </c>
      <c r="AD372" s="6" t="s">
        <v>2892</v>
      </c>
      <c r="AE372" s="6" t="s">
        <v>2893</v>
      </c>
      <c r="AF372" s="6" t="s">
        <v>135</v>
      </c>
      <c r="AG372" s="6" t="s">
        <v>27</v>
      </c>
      <c r="AH372" s="60"/>
      <c r="AI372" s="60"/>
      <c r="AJ372" s="60"/>
      <c r="AK372" s="60"/>
      <c r="AL372" s="60"/>
      <c r="AM372" s="60"/>
      <c r="AN372" s="60"/>
      <c r="AO372" s="60"/>
      <c r="AP372" s="60"/>
      <c r="AQ372" s="60"/>
      <c r="AR372" s="60"/>
      <c r="AS372" s="60"/>
      <c r="AT372" s="60"/>
      <c r="AU372" s="60"/>
      <c r="AV372" s="60"/>
      <c r="AW372" s="60"/>
      <c r="AX372" s="60"/>
      <c r="AY372" s="60"/>
      <c r="AZ372" s="60"/>
      <c r="BA372" s="60"/>
      <c r="BB372" s="60"/>
      <c r="BC372" s="60"/>
      <c r="BD372" s="60"/>
      <c r="BE372" s="60"/>
      <c r="BF372" s="60"/>
      <c r="BG372" s="60"/>
      <c r="BH372" s="60"/>
      <c r="BI372" s="60"/>
      <c r="BJ372" s="60"/>
      <c r="BK372" s="60"/>
      <c r="BL372" s="60"/>
      <c r="BM372" s="60"/>
      <c r="BN372" s="60"/>
      <c r="BO372" s="60"/>
      <c r="BP372" s="60"/>
      <c r="BQ372" s="60"/>
      <c r="BR372" s="60"/>
      <c r="BS372" s="60"/>
      <c r="BT372" s="60"/>
      <c r="BU372" s="60"/>
      <c r="BV372" s="60"/>
      <c r="BW372" s="60"/>
      <c r="BX372" s="60"/>
      <c r="BY372" s="60"/>
      <c r="BZ372" s="60"/>
      <c r="CA372" s="60"/>
      <c r="CB372" s="60"/>
      <c r="CC372" s="60"/>
      <c r="CD372" s="60"/>
      <c r="CE372" s="60"/>
      <c r="CF372" s="60"/>
      <c r="CG372" s="60"/>
      <c r="CH372" s="60"/>
      <c r="CI372" s="60"/>
      <c r="CJ372" s="60"/>
    </row>
    <row r="373" spans="1:88" ht="24" customHeight="1">
      <c r="A373" s="13">
        <f t="shared" si="17"/>
        <v>8</v>
      </c>
      <c r="B373" s="6" t="s">
        <v>1590</v>
      </c>
      <c r="C373" s="64" t="s">
        <v>73</v>
      </c>
      <c r="D373" s="6" t="s">
        <v>3988</v>
      </c>
      <c r="E373" s="6" t="s">
        <v>3989</v>
      </c>
      <c r="F373" s="6" t="s">
        <v>2432</v>
      </c>
      <c r="G373" s="6" t="s">
        <v>283</v>
      </c>
      <c r="H373" s="6" t="s">
        <v>3990</v>
      </c>
      <c r="I373" s="6" t="s">
        <v>266</v>
      </c>
      <c r="J373" s="6" t="s">
        <v>33</v>
      </c>
      <c r="K373" s="6" t="s">
        <v>3991</v>
      </c>
      <c r="L373" s="6" t="s">
        <v>3992</v>
      </c>
      <c r="M373" s="6" t="s">
        <v>3993</v>
      </c>
      <c r="N373" s="6" t="s">
        <v>3994</v>
      </c>
      <c r="O373" s="7" t="s">
        <v>3995</v>
      </c>
      <c r="P373" s="6" t="s">
        <v>3996</v>
      </c>
      <c r="Q373" s="6" t="s">
        <v>3997</v>
      </c>
      <c r="R373" s="6" t="s">
        <v>3998</v>
      </c>
      <c r="S373" s="6" t="s">
        <v>3999</v>
      </c>
      <c r="T373" s="6" t="s">
        <v>4000</v>
      </c>
      <c r="U373" s="6" t="s">
        <v>4001</v>
      </c>
      <c r="V373" s="6" t="s">
        <v>18</v>
      </c>
      <c r="W373" s="6" t="s">
        <v>19</v>
      </c>
      <c r="X373" s="6" t="s">
        <v>4002</v>
      </c>
      <c r="Y373" s="6" t="s">
        <v>4003</v>
      </c>
      <c r="Z373" s="6" t="s">
        <v>4004</v>
      </c>
      <c r="AA373" s="6">
        <f>81.42-674-3133</f>
        <v>-3725.58</v>
      </c>
      <c r="AB373" s="6" t="s">
        <v>4005</v>
      </c>
      <c r="AC373" s="6" t="s">
        <v>336</v>
      </c>
      <c r="AD373" s="6" t="s">
        <v>4006</v>
      </c>
      <c r="AE373" s="6" t="s">
        <v>4007</v>
      </c>
      <c r="AF373" s="6" t="s">
        <v>26</v>
      </c>
      <c r="AG373" s="6" t="s">
        <v>27</v>
      </c>
      <c r="AH373" s="60"/>
      <c r="AI373" s="60"/>
      <c r="AJ373" s="60"/>
      <c r="AK373" s="60"/>
      <c r="AL373" s="60"/>
      <c r="AM373" s="60"/>
      <c r="AN373" s="60"/>
      <c r="AO373" s="60"/>
      <c r="AP373" s="60"/>
      <c r="AQ373" s="60"/>
      <c r="AR373" s="60"/>
      <c r="AS373" s="60"/>
      <c r="AT373" s="60"/>
      <c r="AU373" s="60"/>
      <c r="AV373" s="60"/>
      <c r="AW373" s="60"/>
      <c r="AX373" s="60"/>
      <c r="AY373" s="60"/>
      <c r="AZ373" s="60"/>
      <c r="BA373" s="60"/>
      <c r="BB373" s="60"/>
      <c r="BC373" s="60"/>
      <c r="BD373" s="60"/>
      <c r="BE373" s="60"/>
      <c r="BF373" s="60"/>
      <c r="BG373" s="60"/>
      <c r="BH373" s="60"/>
      <c r="BI373" s="60"/>
      <c r="BJ373" s="60"/>
      <c r="BK373" s="60"/>
      <c r="BL373" s="60"/>
      <c r="BM373" s="60"/>
      <c r="BN373" s="60"/>
      <c r="BO373" s="60"/>
      <c r="BP373" s="60"/>
      <c r="BQ373" s="60"/>
      <c r="BR373" s="60"/>
      <c r="BS373" s="60"/>
      <c r="BT373" s="60"/>
      <c r="BU373" s="60"/>
      <c r="BV373" s="60"/>
      <c r="BW373" s="60"/>
      <c r="BX373" s="60"/>
      <c r="BY373" s="60"/>
      <c r="BZ373" s="60"/>
      <c r="CA373" s="60"/>
      <c r="CB373" s="60"/>
      <c r="CC373" s="60"/>
      <c r="CD373" s="60"/>
      <c r="CE373" s="60"/>
      <c r="CF373" s="60"/>
      <c r="CG373" s="60"/>
      <c r="CH373" s="60"/>
      <c r="CI373" s="60"/>
      <c r="CJ373" s="60"/>
    </row>
    <row r="374" spans="1:88" s="102" customFormat="1" ht="24" customHeight="1">
      <c r="A374" s="13">
        <f t="shared" si="17"/>
        <v>9</v>
      </c>
      <c r="B374" s="6" t="s">
        <v>1590</v>
      </c>
      <c r="C374" s="64" t="s">
        <v>73</v>
      </c>
      <c r="D374" s="6" t="s">
        <v>3518</v>
      </c>
      <c r="E374" s="6" t="s">
        <v>3519</v>
      </c>
      <c r="F374" s="6" t="s">
        <v>3520</v>
      </c>
      <c r="G374" s="6" t="s">
        <v>117</v>
      </c>
      <c r="H374" s="6" t="s">
        <v>3521</v>
      </c>
      <c r="I374" s="6" t="s">
        <v>7</v>
      </c>
      <c r="J374" s="6" t="s">
        <v>33</v>
      </c>
      <c r="K374" s="6" t="s">
        <v>3522</v>
      </c>
      <c r="L374" s="6" t="s">
        <v>3523</v>
      </c>
      <c r="M374" s="6" t="s">
        <v>3524</v>
      </c>
      <c r="N374" s="6" t="s">
        <v>3525</v>
      </c>
      <c r="O374" s="7" t="s">
        <v>3526</v>
      </c>
      <c r="P374" s="6" t="s">
        <v>3527</v>
      </c>
      <c r="Q374" s="6">
        <v>14914779</v>
      </c>
      <c r="R374" s="6"/>
      <c r="S374" s="6" t="s">
        <v>3528</v>
      </c>
      <c r="T374" s="6" t="s">
        <v>3529</v>
      </c>
      <c r="U374" s="6" t="s">
        <v>3530</v>
      </c>
      <c r="V374" s="6" t="s">
        <v>18</v>
      </c>
      <c r="W374" s="6" t="s">
        <v>19</v>
      </c>
      <c r="X374" s="6" t="s">
        <v>3531</v>
      </c>
      <c r="Y374" s="6" t="s">
        <v>3527</v>
      </c>
      <c r="Z374" s="6">
        <v>4914779</v>
      </c>
      <c r="AA374" s="6"/>
      <c r="AB374" s="6" t="s">
        <v>3532</v>
      </c>
      <c r="AC374" s="6" t="s">
        <v>3533</v>
      </c>
      <c r="AD374" s="6" t="s">
        <v>3534</v>
      </c>
      <c r="AE374" s="6" t="s">
        <v>3535</v>
      </c>
      <c r="AF374" s="6" t="s">
        <v>26</v>
      </c>
      <c r="AG374" s="6" t="s">
        <v>27</v>
      </c>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c r="BZ374" s="60"/>
      <c r="CA374" s="60"/>
      <c r="CB374" s="60"/>
      <c r="CC374" s="60"/>
      <c r="CD374" s="60"/>
      <c r="CE374" s="60"/>
      <c r="CF374" s="60"/>
      <c r="CG374" s="60"/>
      <c r="CH374" s="60"/>
      <c r="CI374" s="60"/>
      <c r="CJ374" s="60"/>
    </row>
    <row r="375" spans="1:88" s="102" customFormat="1" ht="24" customHeight="1">
      <c r="A375" s="13">
        <f t="shared" si="17"/>
        <v>10</v>
      </c>
      <c r="B375" s="6" t="s">
        <v>1590</v>
      </c>
      <c r="C375" s="64" t="s">
        <v>73</v>
      </c>
      <c r="D375" s="6" t="s">
        <v>4768</v>
      </c>
      <c r="E375" s="6" t="s">
        <v>4769</v>
      </c>
      <c r="F375" s="6" t="s">
        <v>2432</v>
      </c>
      <c r="G375" s="6" t="s">
        <v>283</v>
      </c>
      <c r="H375" s="6" t="s">
        <v>4770</v>
      </c>
      <c r="I375" s="6" t="s">
        <v>266</v>
      </c>
      <c r="J375" s="6" t="s">
        <v>448</v>
      </c>
      <c r="K375" s="6" t="s">
        <v>4771</v>
      </c>
      <c r="L375" s="6" t="s">
        <v>4772</v>
      </c>
      <c r="M375" s="6" t="s">
        <v>4773</v>
      </c>
      <c r="N375" s="6" t="s">
        <v>4774</v>
      </c>
      <c r="O375" s="7" t="s">
        <v>4775</v>
      </c>
      <c r="P375" s="6" t="s">
        <v>4776</v>
      </c>
      <c r="Q375" s="6">
        <f>81-30-5360-9832</f>
        <v>-15141</v>
      </c>
      <c r="R375" s="6">
        <f>81-30-5360-9885</f>
        <v>-15194</v>
      </c>
      <c r="S375" s="6" t="s">
        <v>4777</v>
      </c>
      <c r="T375" s="6" t="s">
        <v>4778</v>
      </c>
      <c r="U375" s="6" t="s">
        <v>4779</v>
      </c>
      <c r="V375" s="6" t="s">
        <v>18</v>
      </c>
      <c r="W375" s="6" t="s">
        <v>19</v>
      </c>
      <c r="X375" s="6" t="s">
        <v>4774</v>
      </c>
      <c r="Y375" s="6" t="s">
        <v>4780</v>
      </c>
      <c r="Z375" s="6">
        <f>81-80-5957-5044</f>
        <v>-11000</v>
      </c>
      <c r="AA375" s="6">
        <f>81-3-5360-9885</f>
        <v>-15167</v>
      </c>
      <c r="AB375" s="6" t="s">
        <v>4781</v>
      </c>
      <c r="AC375" s="6" t="s">
        <v>4782</v>
      </c>
      <c r="AD375" s="6" t="s">
        <v>4783</v>
      </c>
      <c r="AE375" s="6" t="s">
        <v>4784</v>
      </c>
      <c r="AF375" s="6" t="s">
        <v>26</v>
      </c>
      <c r="AG375" s="6" t="s">
        <v>27</v>
      </c>
      <c r="AH375" s="60"/>
      <c r="AI375" s="60"/>
      <c r="AJ375" s="60"/>
      <c r="AK375" s="60"/>
      <c r="AL375" s="60"/>
      <c r="AM375" s="60"/>
      <c r="AN375" s="60"/>
      <c r="AO375" s="60"/>
      <c r="AP375" s="60"/>
      <c r="AQ375" s="60"/>
      <c r="AR375" s="60"/>
      <c r="AS375" s="60"/>
      <c r="AT375" s="60"/>
      <c r="AU375" s="60"/>
      <c r="AV375" s="60"/>
      <c r="AW375" s="60"/>
      <c r="AX375" s="60"/>
      <c r="AY375" s="60"/>
      <c r="AZ375" s="60"/>
      <c r="BA375" s="60"/>
      <c r="BB375" s="60"/>
      <c r="BC375" s="60"/>
      <c r="BD375" s="60"/>
      <c r="BE375" s="60"/>
      <c r="BF375" s="60"/>
      <c r="BG375" s="60"/>
      <c r="BH375" s="60"/>
      <c r="BI375" s="60"/>
      <c r="BJ375" s="60"/>
      <c r="BK375" s="60"/>
      <c r="BL375" s="60"/>
      <c r="BM375" s="60"/>
      <c r="BN375" s="60"/>
      <c r="BO375" s="60"/>
      <c r="BP375" s="60"/>
      <c r="BQ375" s="60"/>
      <c r="BR375" s="60"/>
      <c r="BS375" s="60"/>
      <c r="BT375" s="60"/>
      <c r="BU375" s="60"/>
      <c r="BV375" s="60"/>
      <c r="BW375" s="60"/>
      <c r="BX375" s="60"/>
      <c r="BY375" s="60"/>
      <c r="BZ375" s="60"/>
      <c r="CA375" s="60"/>
      <c r="CB375" s="60"/>
      <c r="CC375" s="60"/>
      <c r="CD375" s="60"/>
      <c r="CE375" s="60"/>
      <c r="CF375" s="60"/>
      <c r="CG375" s="60"/>
      <c r="CH375" s="60"/>
      <c r="CI375" s="60"/>
      <c r="CJ375" s="60"/>
    </row>
    <row r="376" spans="1:88" ht="24" customHeight="1">
      <c r="A376" s="13">
        <f t="shared" si="17"/>
        <v>11</v>
      </c>
      <c r="B376" s="6" t="s">
        <v>1590</v>
      </c>
      <c r="C376" s="64" t="s">
        <v>73</v>
      </c>
      <c r="D376" s="6" t="s">
        <v>2796</v>
      </c>
      <c r="E376" s="6" t="s">
        <v>2797</v>
      </c>
      <c r="F376" s="6" t="s">
        <v>2798</v>
      </c>
      <c r="G376" s="6" t="s">
        <v>283</v>
      </c>
      <c r="H376" s="6" t="s">
        <v>2799</v>
      </c>
      <c r="I376" s="6" t="s">
        <v>266</v>
      </c>
      <c r="J376" s="6" t="s">
        <v>448</v>
      </c>
      <c r="K376" s="6" t="s">
        <v>2800</v>
      </c>
      <c r="L376" s="6" t="s">
        <v>2801</v>
      </c>
      <c r="M376" s="6" t="s">
        <v>2802</v>
      </c>
      <c r="N376" s="6" t="s">
        <v>2803</v>
      </c>
      <c r="O376" s="7" t="s">
        <v>2804</v>
      </c>
      <c r="P376" s="6" t="s">
        <v>2805</v>
      </c>
      <c r="Q376" s="6">
        <f>60-4-2266728</f>
        <v>-2266672</v>
      </c>
      <c r="R376" s="6">
        <f>60-4-2266728</f>
        <v>-2266672</v>
      </c>
      <c r="S376" s="6" t="s">
        <v>2806</v>
      </c>
      <c r="T376" s="6" t="s">
        <v>2807</v>
      </c>
      <c r="U376" s="6" t="s">
        <v>2808</v>
      </c>
      <c r="V376" s="6" t="s">
        <v>66</v>
      </c>
      <c r="W376" s="6" t="s">
        <v>19</v>
      </c>
      <c r="X376" s="6" t="s">
        <v>2809</v>
      </c>
      <c r="Y376" s="6" t="s">
        <v>2810</v>
      </c>
      <c r="Z376" s="6">
        <f>91-11-40521773</f>
        <v>-40521693</v>
      </c>
      <c r="AA376" s="6">
        <f>91-11-40521773</f>
        <v>-40521693</v>
      </c>
      <c r="AB376" s="6" t="s">
        <v>2811</v>
      </c>
      <c r="AC376" s="6" t="s">
        <v>2812</v>
      </c>
      <c r="AD376" s="6" t="s">
        <v>2813</v>
      </c>
      <c r="AE376" s="6" t="s">
        <v>2814</v>
      </c>
      <c r="AF376" s="6" t="s">
        <v>26</v>
      </c>
      <c r="AG376" s="6" t="s">
        <v>27</v>
      </c>
      <c r="AH376" s="60"/>
      <c r="AI376" s="60"/>
      <c r="AJ376" s="60"/>
      <c r="AK376" s="60"/>
      <c r="AL376" s="60"/>
      <c r="AM376" s="60"/>
      <c r="AN376" s="60"/>
      <c r="AO376" s="60"/>
      <c r="AP376" s="60"/>
      <c r="AQ376" s="60"/>
      <c r="AR376" s="60"/>
      <c r="AS376" s="60"/>
      <c r="AT376" s="60"/>
      <c r="AU376" s="60"/>
      <c r="AV376" s="60"/>
      <c r="AW376" s="60"/>
      <c r="AX376" s="60"/>
      <c r="AY376" s="60"/>
      <c r="AZ376" s="60"/>
      <c r="BA376" s="60"/>
      <c r="BB376" s="60"/>
      <c r="BC376" s="60"/>
      <c r="BD376" s="60"/>
      <c r="BE376" s="60"/>
      <c r="BF376" s="60"/>
      <c r="BG376" s="60"/>
      <c r="BH376" s="60"/>
      <c r="BI376" s="60"/>
      <c r="BJ376" s="60"/>
      <c r="BK376" s="60"/>
      <c r="BL376" s="60"/>
      <c r="BM376" s="60"/>
      <c r="BN376" s="60"/>
      <c r="BO376" s="60"/>
      <c r="BP376" s="60"/>
      <c r="BQ376" s="60"/>
      <c r="BR376" s="60"/>
      <c r="BS376" s="60"/>
      <c r="BT376" s="60"/>
      <c r="BU376" s="60"/>
      <c r="BV376" s="60"/>
      <c r="BW376" s="60"/>
      <c r="BX376" s="60"/>
      <c r="BY376" s="60"/>
      <c r="BZ376" s="60"/>
      <c r="CA376" s="60"/>
      <c r="CB376" s="60"/>
      <c r="CC376" s="60"/>
      <c r="CD376" s="60"/>
      <c r="CE376" s="60"/>
      <c r="CF376" s="60"/>
      <c r="CG376" s="60"/>
      <c r="CH376" s="60"/>
      <c r="CI376" s="60"/>
      <c r="CJ376" s="60"/>
    </row>
    <row r="377" spans="1:88" ht="24" customHeight="1">
      <c r="A377" s="13">
        <f t="shared" si="17"/>
        <v>12</v>
      </c>
      <c r="B377" s="6" t="s">
        <v>1590</v>
      </c>
      <c r="C377" s="64" t="s">
        <v>73</v>
      </c>
      <c r="D377" s="6" t="s">
        <v>3952</v>
      </c>
      <c r="E377" s="6" t="s">
        <v>3953</v>
      </c>
      <c r="F377" s="6" t="s">
        <v>52</v>
      </c>
      <c r="G377" s="6" t="s">
        <v>283</v>
      </c>
      <c r="H377" s="6" t="s">
        <v>3954</v>
      </c>
      <c r="I377" s="6" t="s">
        <v>266</v>
      </c>
      <c r="J377" s="6" t="s">
        <v>448</v>
      </c>
      <c r="K377" s="6" t="s">
        <v>3955</v>
      </c>
      <c r="L377" s="6" t="s">
        <v>3956</v>
      </c>
      <c r="M377" s="6" t="s">
        <v>3957</v>
      </c>
      <c r="N377" s="6" t="s">
        <v>3958</v>
      </c>
      <c r="O377" s="7" t="s">
        <v>3959</v>
      </c>
      <c r="P377" s="6" t="s">
        <v>3960</v>
      </c>
      <c r="Q377" s="6" t="s">
        <v>3961</v>
      </c>
      <c r="R377" s="6" t="s">
        <v>3962</v>
      </c>
      <c r="S377" s="6" t="s">
        <v>3963</v>
      </c>
      <c r="T377" s="6" t="s">
        <v>3963</v>
      </c>
      <c r="U377" s="6" t="s">
        <v>3964</v>
      </c>
      <c r="V377" s="6" t="s">
        <v>18</v>
      </c>
      <c r="W377" s="6" t="s">
        <v>19</v>
      </c>
      <c r="X377" s="6" t="s">
        <v>3965</v>
      </c>
      <c r="Y377" s="6" t="s">
        <v>3960</v>
      </c>
      <c r="Z377" s="6" t="s">
        <v>3961</v>
      </c>
      <c r="AA377" s="6" t="s">
        <v>3962</v>
      </c>
      <c r="AB377" s="6" t="s">
        <v>3966</v>
      </c>
      <c r="AC377" s="6" t="s">
        <v>3967</v>
      </c>
      <c r="AD377" s="6" t="s">
        <v>3968</v>
      </c>
      <c r="AE377" s="6" t="s">
        <v>3969</v>
      </c>
      <c r="AF377" s="6" t="s">
        <v>26</v>
      </c>
      <c r="AG377" s="6" t="s">
        <v>27</v>
      </c>
    </row>
    <row r="378" spans="1:88" s="4" customFormat="1" ht="24" customHeight="1">
      <c r="A378" s="13">
        <f t="shared" si="17"/>
        <v>13</v>
      </c>
      <c r="B378" s="6" t="s">
        <v>1590</v>
      </c>
      <c r="C378" s="64" t="s">
        <v>465</v>
      </c>
      <c r="D378" s="6" t="s">
        <v>6504</v>
      </c>
      <c r="E378" s="6" t="s">
        <v>6505</v>
      </c>
      <c r="F378" s="6" t="s">
        <v>809</v>
      </c>
      <c r="G378" s="6" t="s">
        <v>335</v>
      </c>
      <c r="H378" s="6" t="s">
        <v>6506</v>
      </c>
      <c r="I378" s="6" t="s">
        <v>246</v>
      </c>
      <c r="J378" s="6" t="s">
        <v>33</v>
      </c>
      <c r="K378" s="6" t="s">
        <v>6507</v>
      </c>
      <c r="L378" s="6" t="s">
        <v>6508</v>
      </c>
      <c r="M378" s="6" t="s">
        <v>6509</v>
      </c>
      <c r="N378" s="6" t="s">
        <v>6510</v>
      </c>
      <c r="O378" s="6" t="s">
        <v>6511</v>
      </c>
      <c r="P378" s="6" t="s">
        <v>4441</v>
      </c>
      <c r="Q378" s="6">
        <v>923018503533</v>
      </c>
      <c r="R378" s="6">
        <v>923018503533</v>
      </c>
      <c r="S378" s="6" t="s">
        <v>6512</v>
      </c>
      <c r="T378" s="6" t="s">
        <v>6513</v>
      </c>
      <c r="U378" s="6" t="s">
        <v>6514</v>
      </c>
      <c r="V378" s="6" t="s">
        <v>66</v>
      </c>
      <c r="W378" s="6" t="s">
        <v>19</v>
      </c>
      <c r="X378" s="6" t="s">
        <v>6510</v>
      </c>
      <c r="Y378" s="6" t="s">
        <v>4441</v>
      </c>
      <c r="Z378" s="6">
        <v>923018503533</v>
      </c>
      <c r="AA378" s="6">
        <v>923018503533</v>
      </c>
      <c r="AB378" s="6" t="s">
        <v>6515</v>
      </c>
      <c r="AC378" s="6" t="s">
        <v>6507</v>
      </c>
      <c r="AD378" s="6" t="s">
        <v>6516</v>
      </c>
      <c r="AE378" s="6" t="s">
        <v>6517</v>
      </c>
      <c r="AF378" s="6" t="s">
        <v>26</v>
      </c>
      <c r="AG378" s="6" t="s">
        <v>27</v>
      </c>
    </row>
    <row r="379" spans="1:88" ht="24" customHeight="1">
      <c r="A379" s="13">
        <f t="shared" si="17"/>
        <v>14</v>
      </c>
      <c r="B379" s="6" t="s">
        <v>1590</v>
      </c>
      <c r="C379" s="64" t="s">
        <v>465</v>
      </c>
      <c r="D379" s="6" t="s">
        <v>2729</v>
      </c>
      <c r="E379" s="6" t="s">
        <v>2730</v>
      </c>
      <c r="F379" s="6" t="s">
        <v>2731</v>
      </c>
      <c r="G379" s="6" t="s">
        <v>283</v>
      </c>
      <c r="H379" s="6" t="s">
        <v>2732</v>
      </c>
      <c r="I379" s="6" t="s">
        <v>266</v>
      </c>
      <c r="J379" s="6" t="s">
        <v>448</v>
      </c>
      <c r="K379" s="6" t="s">
        <v>2733</v>
      </c>
      <c r="L379" s="6" t="s">
        <v>2734</v>
      </c>
      <c r="M379" s="6" t="s">
        <v>2735</v>
      </c>
      <c r="N379" s="7" t="s">
        <v>2736</v>
      </c>
      <c r="O379" s="7" t="s">
        <v>2736</v>
      </c>
      <c r="P379" s="6" t="s">
        <v>2737</v>
      </c>
      <c r="Q379" s="6" t="s">
        <v>2738</v>
      </c>
      <c r="R379" s="6" t="s">
        <v>2738</v>
      </c>
      <c r="S379" s="6" t="s">
        <v>2739</v>
      </c>
      <c r="T379" s="6" t="s">
        <v>2740</v>
      </c>
      <c r="U379" s="6" t="s">
        <v>2741</v>
      </c>
      <c r="V379" s="6" t="s">
        <v>66</v>
      </c>
      <c r="W379" s="6" t="s">
        <v>19</v>
      </c>
      <c r="X379" s="6" t="s">
        <v>2742</v>
      </c>
      <c r="Y379" s="6" t="s">
        <v>2737</v>
      </c>
      <c r="Z379" s="6" t="s">
        <v>2738</v>
      </c>
      <c r="AA379" s="6" t="s">
        <v>2738</v>
      </c>
      <c r="AB379" s="6" t="s">
        <v>2743</v>
      </c>
      <c r="AC379" s="6" t="s">
        <v>2744</v>
      </c>
      <c r="AD379" s="6" t="s">
        <v>2745</v>
      </c>
      <c r="AE379" s="6" t="s">
        <v>2746</v>
      </c>
      <c r="AF379" s="6" t="s">
        <v>26</v>
      </c>
      <c r="AG379" s="6" t="s">
        <v>27</v>
      </c>
    </row>
    <row r="380" spans="1:88" ht="24" customHeight="1">
      <c r="A380" s="13">
        <f t="shared" si="17"/>
        <v>15</v>
      </c>
      <c r="B380" s="6" t="s">
        <v>1590</v>
      </c>
      <c r="C380" s="64" t="s">
        <v>367</v>
      </c>
      <c r="D380" s="6" t="s">
        <v>4597</v>
      </c>
      <c r="E380" s="6" t="s">
        <v>4598</v>
      </c>
      <c r="F380" s="6" t="s">
        <v>1206</v>
      </c>
      <c r="G380" s="6" t="s">
        <v>5</v>
      </c>
      <c r="H380" s="6" t="s">
        <v>4599</v>
      </c>
      <c r="I380" s="6" t="s">
        <v>7</v>
      </c>
      <c r="J380" s="6" t="s">
        <v>33</v>
      </c>
      <c r="K380" s="6" t="s">
        <v>4600</v>
      </c>
      <c r="L380" s="6" t="s">
        <v>4601</v>
      </c>
      <c r="M380" s="6" t="s">
        <v>4602</v>
      </c>
      <c r="N380" s="6" t="s">
        <v>4603</v>
      </c>
      <c r="O380" s="7" t="s">
        <v>4604</v>
      </c>
      <c r="P380" s="6" t="s">
        <v>4605</v>
      </c>
      <c r="Q380" s="6">
        <v>92404502248</v>
      </c>
      <c r="R380" s="6">
        <v>9240502845</v>
      </c>
      <c r="S380" s="6" t="s">
        <v>4606</v>
      </c>
      <c r="T380" s="6" t="s">
        <v>4607</v>
      </c>
      <c r="U380" s="6" t="s">
        <v>4608</v>
      </c>
      <c r="V380" s="6" t="s">
        <v>18</v>
      </c>
      <c r="W380" s="6" t="s">
        <v>19</v>
      </c>
      <c r="X380" s="6" t="s">
        <v>4609</v>
      </c>
      <c r="Y380" s="6" t="s">
        <v>4610</v>
      </c>
      <c r="Z380" s="6">
        <v>92404502248</v>
      </c>
      <c r="AA380" s="6">
        <v>92404502845</v>
      </c>
      <c r="AB380" s="6" t="s">
        <v>4611</v>
      </c>
      <c r="AC380" s="6" t="s">
        <v>4612</v>
      </c>
      <c r="AD380" s="6" t="s">
        <v>4613</v>
      </c>
      <c r="AE380" s="6" t="s">
        <v>4614</v>
      </c>
      <c r="AF380" s="6" t="s">
        <v>26</v>
      </c>
      <c r="AG380" s="6" t="s">
        <v>27</v>
      </c>
    </row>
    <row r="381" spans="1:88" s="4" customFormat="1" ht="24" customHeight="1">
      <c r="A381" s="13">
        <f t="shared" si="17"/>
        <v>16</v>
      </c>
      <c r="B381" s="6" t="s">
        <v>1590</v>
      </c>
      <c r="C381" s="64" t="s">
        <v>0</v>
      </c>
      <c r="D381" s="6" t="s">
        <v>5243</v>
      </c>
      <c r="E381" s="6" t="s">
        <v>5244</v>
      </c>
      <c r="F381" s="6" t="s">
        <v>139</v>
      </c>
      <c r="G381" s="6" t="s">
        <v>5</v>
      </c>
      <c r="H381" s="6" t="s">
        <v>5245</v>
      </c>
      <c r="I381" s="6" t="s">
        <v>7</v>
      </c>
      <c r="J381" s="6" t="s">
        <v>448</v>
      </c>
      <c r="K381" s="6" t="s">
        <v>5246</v>
      </c>
      <c r="L381" s="6" t="s">
        <v>5247</v>
      </c>
      <c r="M381" s="6" t="s">
        <v>5248</v>
      </c>
      <c r="N381" s="6" t="s">
        <v>5249</v>
      </c>
      <c r="O381" s="7" t="s">
        <v>5250</v>
      </c>
      <c r="P381" s="6" t="s">
        <v>5251</v>
      </c>
      <c r="Q381" s="6" t="s">
        <v>5252</v>
      </c>
      <c r="R381" s="6" t="s">
        <v>5253</v>
      </c>
      <c r="S381" s="6" t="s">
        <v>5254</v>
      </c>
      <c r="T381" s="6" t="s">
        <v>5255</v>
      </c>
      <c r="U381" s="6" t="s">
        <v>5256</v>
      </c>
      <c r="V381" s="6" t="s">
        <v>66</v>
      </c>
      <c r="W381" s="6" t="s">
        <v>19</v>
      </c>
      <c r="X381" s="6" t="s">
        <v>5257</v>
      </c>
      <c r="Y381" s="6" t="s">
        <v>5258</v>
      </c>
      <c r="Z381" s="6" t="s">
        <v>5259</v>
      </c>
      <c r="AA381" s="6" t="s">
        <v>5253</v>
      </c>
      <c r="AB381" s="6" t="s">
        <v>5260</v>
      </c>
      <c r="AC381" s="6" t="s">
        <v>5261</v>
      </c>
      <c r="AD381" s="6" t="s">
        <v>5262</v>
      </c>
      <c r="AE381" s="6" t="s">
        <v>5263</v>
      </c>
      <c r="AF381" s="6" t="s">
        <v>26</v>
      </c>
      <c r="AG381" s="6" t="s">
        <v>27</v>
      </c>
    </row>
    <row r="382" spans="1:88" s="4" customFormat="1" ht="24" customHeight="1">
      <c r="A382" s="13">
        <f t="shared" si="17"/>
        <v>17</v>
      </c>
      <c r="B382" s="6" t="s">
        <v>1590</v>
      </c>
      <c r="C382" s="64" t="s">
        <v>0</v>
      </c>
      <c r="D382" s="6" t="s">
        <v>5026</v>
      </c>
      <c r="E382" s="6" t="s">
        <v>4525</v>
      </c>
      <c r="F382" s="6" t="s">
        <v>52</v>
      </c>
      <c r="G382" s="6" t="s">
        <v>244</v>
      </c>
      <c r="H382" s="6" t="s">
        <v>5027</v>
      </c>
      <c r="I382" s="6" t="s">
        <v>246</v>
      </c>
      <c r="J382" s="6" t="s">
        <v>448</v>
      </c>
      <c r="K382" s="6" t="s">
        <v>5028</v>
      </c>
      <c r="L382" s="6" t="s">
        <v>5029</v>
      </c>
      <c r="M382" s="6" t="s">
        <v>5030</v>
      </c>
      <c r="N382" s="6" t="s">
        <v>5031</v>
      </c>
      <c r="O382" s="7" t="s">
        <v>5032</v>
      </c>
      <c r="P382" s="6" t="s">
        <v>5033</v>
      </c>
      <c r="Q382" s="6" t="s">
        <v>5034</v>
      </c>
      <c r="R382" s="6" t="s">
        <v>5035</v>
      </c>
      <c r="S382" s="6" t="s">
        <v>5036</v>
      </c>
      <c r="T382" s="6" t="s">
        <v>5037</v>
      </c>
      <c r="U382" s="6" t="s">
        <v>5038</v>
      </c>
      <c r="V382" s="6" t="s">
        <v>66</v>
      </c>
      <c r="W382" s="6" t="s">
        <v>19</v>
      </c>
      <c r="X382" s="6" t="s">
        <v>5031</v>
      </c>
      <c r="Y382" s="6" t="s">
        <v>5039</v>
      </c>
      <c r="Z382" s="6">
        <v>66979579319</v>
      </c>
      <c r="AA382" s="6" t="s">
        <v>5035</v>
      </c>
      <c r="AB382" s="6" t="s">
        <v>5040</v>
      </c>
      <c r="AC382" s="6" t="s">
        <v>5041</v>
      </c>
      <c r="AD382" s="6" t="s">
        <v>5042</v>
      </c>
      <c r="AE382" s="6" t="s">
        <v>5043</v>
      </c>
      <c r="AF382" s="6" t="s">
        <v>26</v>
      </c>
      <c r="AG382" s="6" t="s">
        <v>27</v>
      </c>
    </row>
    <row r="383" spans="1:88" s="4" customFormat="1" ht="24" customHeight="1">
      <c r="A383" s="13">
        <f t="shared" si="17"/>
        <v>18</v>
      </c>
      <c r="B383" s="6" t="s">
        <v>1590</v>
      </c>
      <c r="C383" s="64" t="s">
        <v>0</v>
      </c>
      <c r="D383" s="6" t="s">
        <v>4168</v>
      </c>
      <c r="E383" s="6" t="s">
        <v>2580</v>
      </c>
      <c r="F383" s="6" t="s">
        <v>4169</v>
      </c>
      <c r="G383" s="6" t="s">
        <v>244</v>
      </c>
      <c r="H383" s="6" t="s">
        <v>4170</v>
      </c>
      <c r="I383" s="6" t="s">
        <v>246</v>
      </c>
      <c r="J383" s="6" t="s">
        <v>448</v>
      </c>
      <c r="K383" s="6" t="s">
        <v>4171</v>
      </c>
      <c r="L383" s="6" t="s">
        <v>4172</v>
      </c>
      <c r="M383" s="6" t="s">
        <v>4173</v>
      </c>
      <c r="N383" s="6" t="s">
        <v>2581</v>
      </c>
      <c r="O383" s="7" t="s">
        <v>2582</v>
      </c>
      <c r="P383" s="6" t="s">
        <v>2583</v>
      </c>
      <c r="Q383" s="6" t="s">
        <v>2584</v>
      </c>
      <c r="R383" s="6" t="s">
        <v>2585</v>
      </c>
      <c r="S383" s="6" t="s">
        <v>4174</v>
      </c>
      <c r="T383" s="6" t="s">
        <v>4175</v>
      </c>
      <c r="U383" s="6" t="s">
        <v>4176</v>
      </c>
      <c r="V383" s="6" t="s">
        <v>66</v>
      </c>
      <c r="W383" s="6" t="s">
        <v>19</v>
      </c>
      <c r="X383" s="6" t="s">
        <v>1511</v>
      </c>
      <c r="Y383" s="6" t="s">
        <v>4177</v>
      </c>
      <c r="Z383" s="6">
        <f>66-98-431-7405</f>
        <v>-7868</v>
      </c>
      <c r="AA383" s="6" t="s">
        <v>247</v>
      </c>
      <c r="AB383" s="6" t="s">
        <v>4178</v>
      </c>
      <c r="AC383" s="6" t="s">
        <v>4179</v>
      </c>
      <c r="AD383" s="6" t="s">
        <v>4180</v>
      </c>
      <c r="AE383" s="6" t="s">
        <v>4181</v>
      </c>
      <c r="AF383" s="6" t="s">
        <v>26</v>
      </c>
      <c r="AG383" s="6" t="s">
        <v>27</v>
      </c>
    </row>
    <row r="384" spans="1:88" s="4" customFormat="1" ht="24" customHeight="1">
      <c r="A384" s="13">
        <f t="shared" si="17"/>
        <v>19</v>
      </c>
      <c r="B384" s="6" t="s">
        <v>1590</v>
      </c>
      <c r="C384" s="64" t="s">
        <v>0</v>
      </c>
      <c r="D384" s="6" t="s">
        <v>6364</v>
      </c>
      <c r="E384" s="6" t="s">
        <v>6365</v>
      </c>
      <c r="F384" s="6" t="s">
        <v>5894</v>
      </c>
      <c r="G384" s="6" t="s">
        <v>283</v>
      </c>
      <c r="H384" s="6" t="s">
        <v>6366</v>
      </c>
      <c r="I384" s="6" t="s">
        <v>266</v>
      </c>
      <c r="J384" s="6" t="s">
        <v>448</v>
      </c>
      <c r="K384" s="6" t="s">
        <v>6367</v>
      </c>
      <c r="L384" s="6" t="s">
        <v>6368</v>
      </c>
      <c r="M384" s="6" t="s">
        <v>6369</v>
      </c>
      <c r="N384" s="6" t="s">
        <v>6370</v>
      </c>
      <c r="O384" s="7" t="s">
        <v>6371</v>
      </c>
      <c r="P384" s="6" t="s">
        <v>6372</v>
      </c>
      <c r="Q384" s="6">
        <f>886-2-23815402</f>
        <v>-23814518</v>
      </c>
      <c r="R384" s="6">
        <f>886-2-23611371</f>
        <v>-23610487</v>
      </c>
      <c r="S384" s="6" t="s">
        <v>6373</v>
      </c>
      <c r="T384" s="6" t="s">
        <v>6374</v>
      </c>
      <c r="U384" s="6" t="s">
        <v>6375</v>
      </c>
      <c r="V384" s="6" t="s">
        <v>66</v>
      </c>
      <c r="W384" s="6" t="s">
        <v>19</v>
      </c>
      <c r="X384" s="6" t="s">
        <v>6376</v>
      </c>
      <c r="Y384" s="6" t="s">
        <v>6377</v>
      </c>
      <c r="Z384" s="6">
        <f>886-972875122</f>
        <v>-972874236</v>
      </c>
      <c r="AA384" s="6">
        <f>886-2314-6423</f>
        <v>-7851</v>
      </c>
      <c r="AB384" s="6" t="s">
        <v>6378</v>
      </c>
      <c r="AC384" s="6" t="s">
        <v>6379</v>
      </c>
      <c r="AD384" s="6" t="s">
        <v>1748</v>
      </c>
      <c r="AE384" s="6" t="s">
        <v>6380</v>
      </c>
      <c r="AF384" s="6" t="s">
        <v>26</v>
      </c>
      <c r="AG384" s="6" t="s">
        <v>27</v>
      </c>
    </row>
    <row r="385" spans="1:33" s="4" customFormat="1" ht="24" customHeight="1">
      <c r="A385" s="13">
        <f t="shared" si="17"/>
        <v>20</v>
      </c>
      <c r="B385" s="6" t="s">
        <v>1590</v>
      </c>
      <c r="C385" s="64" t="s">
        <v>0</v>
      </c>
      <c r="D385" s="6" t="s">
        <v>6458</v>
      </c>
      <c r="E385" s="6" t="s">
        <v>6459</v>
      </c>
      <c r="F385" s="6" t="s">
        <v>5894</v>
      </c>
      <c r="G385" s="6" t="s">
        <v>5</v>
      </c>
      <c r="H385" s="6" t="s">
        <v>133</v>
      </c>
      <c r="I385" s="6" t="s">
        <v>266</v>
      </c>
      <c r="J385" s="6" t="s">
        <v>33</v>
      </c>
      <c r="K385" s="6" t="s">
        <v>6460</v>
      </c>
      <c r="L385" s="6" t="s">
        <v>6461</v>
      </c>
      <c r="M385" s="6" t="s">
        <v>6462</v>
      </c>
      <c r="N385" s="6" t="s">
        <v>6463</v>
      </c>
      <c r="O385" s="7" t="s">
        <v>6464</v>
      </c>
      <c r="P385" s="6" t="s">
        <v>6465</v>
      </c>
      <c r="Q385" s="6">
        <f>886-2-8911-5595</f>
        <v>-13622</v>
      </c>
      <c r="R385" s="6">
        <f>886-2-8911-5695</f>
        <v>-13722</v>
      </c>
      <c r="S385" s="6" t="s">
        <v>6466</v>
      </c>
      <c r="T385" s="6" t="s">
        <v>6467</v>
      </c>
      <c r="U385" s="6" t="s">
        <v>6468</v>
      </c>
      <c r="V385" s="6" t="s">
        <v>18</v>
      </c>
      <c r="W385" s="6" t="s">
        <v>19</v>
      </c>
      <c r="X385" s="6" t="s">
        <v>6469</v>
      </c>
      <c r="Y385" s="6" t="s">
        <v>6470</v>
      </c>
      <c r="Z385" s="49">
        <v>886289118595123</v>
      </c>
      <c r="AA385" s="6">
        <v>886289115695</v>
      </c>
      <c r="AB385" s="6" t="s">
        <v>6471</v>
      </c>
      <c r="AC385" s="6" t="s">
        <v>6472</v>
      </c>
      <c r="AD385" s="6" t="s">
        <v>133</v>
      </c>
      <c r="AE385" s="6" t="s">
        <v>6473</v>
      </c>
      <c r="AF385" s="6" t="s">
        <v>26</v>
      </c>
      <c r="AG385" s="6" t="s">
        <v>27</v>
      </c>
    </row>
    <row r="386" spans="1:33" s="4" customFormat="1" ht="24" customHeight="1">
      <c r="A386" s="13">
        <f t="shared" si="17"/>
        <v>21</v>
      </c>
      <c r="B386" s="6" t="s">
        <v>1590</v>
      </c>
      <c r="C386" s="66" t="s">
        <v>0</v>
      </c>
      <c r="D386" s="6" t="s">
        <v>3917</v>
      </c>
      <c r="E386" s="6" t="s">
        <v>3918</v>
      </c>
      <c r="F386" s="6" t="s">
        <v>243</v>
      </c>
      <c r="G386" s="6" t="s">
        <v>283</v>
      </c>
      <c r="H386" s="6" t="s">
        <v>3919</v>
      </c>
      <c r="I386" s="6" t="s">
        <v>246</v>
      </c>
      <c r="J386" s="6" t="s">
        <v>448</v>
      </c>
      <c r="K386" s="6" t="s">
        <v>3920</v>
      </c>
      <c r="L386" s="6" t="s">
        <v>3921</v>
      </c>
      <c r="M386" s="6" t="s">
        <v>3922</v>
      </c>
      <c r="N386" s="6" t="s">
        <v>3923</v>
      </c>
      <c r="O386" s="7" t="s">
        <v>3924</v>
      </c>
      <c r="P386" s="6" t="s">
        <v>3925</v>
      </c>
      <c r="Q386" s="6">
        <v>639287785</v>
      </c>
      <c r="R386" s="6">
        <v>639297992</v>
      </c>
      <c r="S386" s="6" t="s">
        <v>3926</v>
      </c>
      <c r="T386" s="6" t="s">
        <v>3927</v>
      </c>
      <c r="U386" s="6" t="s">
        <v>3928</v>
      </c>
      <c r="V386" s="6" t="s">
        <v>66</v>
      </c>
      <c r="W386" s="6" t="s">
        <v>19</v>
      </c>
      <c r="X386" s="6" t="s">
        <v>3929</v>
      </c>
      <c r="Y386" s="6" t="s">
        <v>3925</v>
      </c>
      <c r="Z386" s="6">
        <v>639287785</v>
      </c>
      <c r="AA386" s="6">
        <v>639277992</v>
      </c>
      <c r="AB386" s="6" t="s">
        <v>3930</v>
      </c>
      <c r="AC386" s="6" t="s">
        <v>3931</v>
      </c>
      <c r="AD386" s="6" t="s">
        <v>3932</v>
      </c>
      <c r="AE386" s="6" t="s">
        <v>3933</v>
      </c>
      <c r="AF386" s="6" t="s">
        <v>26</v>
      </c>
      <c r="AG386" s="6" t="s">
        <v>27</v>
      </c>
    </row>
    <row r="387" spans="1:33" s="4" customFormat="1" ht="24" customHeight="1">
      <c r="A387" s="13">
        <f t="shared" si="17"/>
        <v>22</v>
      </c>
      <c r="B387" s="6" t="s">
        <v>1590</v>
      </c>
      <c r="C387" s="64" t="s">
        <v>523</v>
      </c>
      <c r="D387" s="6" t="s">
        <v>4973</v>
      </c>
      <c r="E387" s="6" t="s">
        <v>4974</v>
      </c>
      <c r="F387" s="6" t="s">
        <v>2945</v>
      </c>
      <c r="G387" s="6" t="s">
        <v>244</v>
      </c>
      <c r="H387" s="6" t="s">
        <v>4975</v>
      </c>
      <c r="I387" s="6" t="s">
        <v>246</v>
      </c>
      <c r="J387" s="6" t="s">
        <v>33</v>
      </c>
      <c r="K387" s="6" t="s">
        <v>4976</v>
      </c>
      <c r="L387" s="6" t="s">
        <v>4977</v>
      </c>
      <c r="M387" s="6" t="s">
        <v>4978</v>
      </c>
      <c r="N387" s="6" t="s">
        <v>4979</v>
      </c>
      <c r="O387" s="7" t="s">
        <v>4980</v>
      </c>
      <c r="P387" s="6" t="s">
        <v>4981</v>
      </c>
      <c r="Q387" s="6" t="s">
        <v>4982</v>
      </c>
      <c r="R387" s="6" t="s">
        <v>2825</v>
      </c>
      <c r="S387" s="6" t="s">
        <v>4983</v>
      </c>
      <c r="T387" s="6" t="s">
        <v>4984</v>
      </c>
      <c r="U387" s="6" t="s">
        <v>4985</v>
      </c>
      <c r="V387" s="6" t="s">
        <v>18</v>
      </c>
      <c r="W387" s="6" t="s">
        <v>19</v>
      </c>
      <c r="X387" s="6" t="s">
        <v>4986</v>
      </c>
      <c r="Y387" s="6" t="s">
        <v>4987</v>
      </c>
      <c r="Z387" s="6">
        <f>852-95889491</f>
        <v>-95888639</v>
      </c>
      <c r="AA387" s="6" t="s">
        <v>205</v>
      </c>
      <c r="AB387" s="6" t="s">
        <v>4988</v>
      </c>
      <c r="AC387" s="6" t="s">
        <v>4989</v>
      </c>
      <c r="AD387" s="6" t="s">
        <v>4990</v>
      </c>
      <c r="AE387" s="6" t="s">
        <v>4991</v>
      </c>
      <c r="AF387" s="6" t="s">
        <v>135</v>
      </c>
      <c r="AG387" s="6" t="s">
        <v>27</v>
      </c>
    </row>
    <row r="388" spans="1:33" ht="24" customHeight="1">
      <c r="A388" s="13">
        <f t="shared" si="17"/>
        <v>23</v>
      </c>
      <c r="B388" s="6" t="s">
        <v>1590</v>
      </c>
      <c r="C388" s="64" t="s">
        <v>523</v>
      </c>
      <c r="D388" s="6" t="s">
        <v>3281</v>
      </c>
      <c r="E388" s="6" t="s">
        <v>3282</v>
      </c>
      <c r="F388" s="6" t="s">
        <v>1651</v>
      </c>
      <c r="G388" s="6" t="s">
        <v>5</v>
      </c>
      <c r="H388" s="6" t="s">
        <v>3283</v>
      </c>
      <c r="I388" s="6" t="s">
        <v>7</v>
      </c>
      <c r="J388" s="6" t="s">
        <v>33</v>
      </c>
      <c r="K388" s="6" t="s">
        <v>3284</v>
      </c>
      <c r="L388" s="6" t="s">
        <v>3285</v>
      </c>
      <c r="M388" s="6" t="s">
        <v>3286</v>
      </c>
      <c r="N388" s="6" t="s">
        <v>3287</v>
      </c>
      <c r="O388" s="7" t="s">
        <v>3288</v>
      </c>
      <c r="P388" s="6" t="s">
        <v>3289</v>
      </c>
      <c r="Q388" s="6">
        <v>622131901268</v>
      </c>
      <c r="R388" s="6">
        <v>622131900502</v>
      </c>
      <c r="S388" s="6" t="s">
        <v>3290</v>
      </c>
      <c r="T388" s="6" t="s">
        <v>3291</v>
      </c>
      <c r="U388" s="6" t="s">
        <v>3292</v>
      </c>
      <c r="V388" s="6" t="s">
        <v>18</v>
      </c>
      <c r="W388" s="6" t="s">
        <v>193</v>
      </c>
      <c r="X388" s="6" t="s">
        <v>3293</v>
      </c>
      <c r="Y388" s="6" t="s">
        <v>3294</v>
      </c>
      <c r="Z388" s="6">
        <v>87878972602</v>
      </c>
      <c r="AA388" s="6">
        <v>622131900502</v>
      </c>
      <c r="AB388" s="6" t="s">
        <v>3295</v>
      </c>
      <c r="AC388" s="6" t="s">
        <v>3296</v>
      </c>
      <c r="AD388" s="6" t="s">
        <v>3297</v>
      </c>
      <c r="AE388" s="6" t="s">
        <v>3298</v>
      </c>
      <c r="AF388" s="6" t="s">
        <v>135</v>
      </c>
      <c r="AG388" s="6" t="s">
        <v>27</v>
      </c>
    </row>
  </sheetData>
  <mergeCells count="6">
    <mergeCell ref="A365:AG365"/>
    <mergeCell ref="A2:AG2"/>
    <mergeCell ref="A186:AG186"/>
    <mergeCell ref="A315:AG315"/>
    <mergeCell ref="A337:AG337"/>
    <mergeCell ref="A354:AG354"/>
  </mergeCells>
  <hyperlinks>
    <hyperlink ref="O15" r:id="rId1"/>
    <hyperlink ref="O13" r:id="rId2" display="http://www.rise-pk.webs.com/"/>
    <hyperlink ref="Y5" r:id="rId3"/>
    <hyperlink ref="O4" r:id="rId4" display="http://www.apvvu.org/"/>
    <hyperlink ref="O5" r:id="rId5" display="http://www.cecoedecon.org.in/"/>
    <hyperlink ref="O11" r:id="rId6" display="http://www.pranbd.org/"/>
    <hyperlink ref="O7" r:id="rId7" display="http://www.landesa.org/"/>
    <hyperlink ref="O12" r:id="rId8" display="http://rootsforequity.noblogs.org/"/>
    <hyperlink ref="O3" r:id="rId9" display="http://www.angnango.org/"/>
    <hyperlink ref="O17" r:id="rId10" display="http://www.sicombeo.blogspot.com/"/>
    <hyperlink ref="O24" r:id="rId11" display="http://www.ncard.org.np/"/>
    <hyperlink ref="O32" r:id="rId12" display="http://www.yfin.org.np/"/>
    <hyperlink ref="O29" r:id="rId13" display="http://www.saviya.org/"/>
    <hyperlink ref="O23" r:id="rId14" display="http://www.kapaeeng.org/"/>
    <hyperlink ref="O30" r:id="rId15" display="http://www.trinamulcht.org/"/>
    <hyperlink ref="O22" r:id="rId16" display="http://www.iwcf-tml.org/"/>
    <hyperlink ref="O25" r:id="rId17" display="http://www.nefin.org.np/"/>
    <hyperlink ref="O27" r:id="rId18" display="http://www.ngofonin.org.np/"/>
    <hyperlink ref="O26" r:id="rId19" display="http://www.kulung.net.np/"/>
    <hyperlink ref="O31" r:id="rId20"/>
    <hyperlink ref="O21" r:id="rId21" display="http://www.cramanipur.wordpress.com/"/>
    <hyperlink ref="O20" r:id="rId22" display="http://www.cramanipur.wordpress.com/"/>
    <hyperlink ref="O33" r:id="rId23" display="http://www.zoindigenous.blogspot.com/"/>
    <hyperlink ref="O28" r:id="rId24" display="http://www.ngofonin.org.np/"/>
    <hyperlink ref="O39" r:id="rId25" display="http://www.losauk.org/"/>
    <hyperlink ref="O37" r:id="rId26"/>
    <hyperlink ref="O36" r:id="rId27" display="http://www.bandhu-bd.org/"/>
    <hyperlink ref="O38" r:id="rId28" display="http://www.lighthousebd.org/"/>
    <hyperlink ref="O35" r:id="rId29" display="http://www.badhanbd.org/"/>
    <hyperlink ref="O40" r:id="rId30" display="http://www.udaantrust.org/"/>
    <hyperlink ref="O42" r:id="rId31" display="http://www.eeponet.com/"/>
    <hyperlink ref="O43" r:id="rId32"/>
    <hyperlink ref="O44" r:id="rId33"/>
    <hyperlink ref="O70" r:id="rId34" display="http://www.irdcngo.org/"/>
    <hyperlink ref="O86" r:id="rId35" display="http://www.udyama.org/"/>
    <hyperlink ref="O74" r:id="rId36" display="http://www.ledars.org/"/>
    <hyperlink ref="O76" r:id="rId37" display="http://www.ngofederation.org/"/>
    <hyperlink ref="O63" r:id="rId38" display="http://www.freshwateraction.net/"/>
    <hyperlink ref="O83" r:id="rId39" display="http://www.sunfo.gysdsrilanka.org/"/>
    <hyperlink ref="O66" r:id="rId40" display="http://www.htp.org.pk/"/>
    <hyperlink ref="O87" r:id="rId41" display="http://www.udyama.org/"/>
    <hyperlink ref="O89" r:id="rId42" display="http://www.vaniindia.org/"/>
    <hyperlink ref="O47" r:id="rId43" display="http://www.bdro.org/"/>
    <hyperlink ref="O59" r:id="rId44" display="http://facebook.com/deeptibhuban"/>
    <hyperlink ref="O73" r:id="rId45" display="http://www.karmayog.org/ngo/KNUC/"/>
    <hyperlink ref="O68" r:id="rId46" display="http://www.irsp.org.pk/"/>
    <hyperlink ref="O67" r:id="rId47" display="http://www.idf4all.org/"/>
    <hyperlink ref="O91" r:id="rId48"/>
    <hyperlink ref="O90" r:id="rId49" display="http://www.vaagdhara.org/"/>
    <hyperlink ref="O48" r:id="rId50" display="http://www.bnnrc.net/"/>
    <hyperlink ref="O51" r:id="rId51" display="http://www.cprdbd.org/"/>
    <hyperlink ref="O55" r:id="rId52" display="http://www.chetnaindia.org/"/>
    <hyperlink ref="O62" r:id="rId53" display="http://www.fejb.org/"/>
    <hyperlink ref="O60" r:id="rId54" display="http://www.empowerindia.org/"/>
    <hyperlink ref="O88" r:id="rId55"/>
    <hyperlink ref="O80" r:id="rId56" display="http://www.pairvi.org/"/>
    <hyperlink ref="O84" r:id="rId57" display="http://www.fpasrilanka.org/"/>
    <hyperlink ref="O52" r:id="rId58" display="http://www.cbgaindia.org/"/>
    <hyperlink ref="O53" r:id="rId59" display="http://centreforenvironmentdevelopment.blogspot.com/"/>
    <hyperlink ref="O57" r:id="rId60" display="http://www.cedarbd.org/"/>
    <hyperlink ref="O50" r:id="rId61" display="http://www.assamtimes.org/"/>
    <hyperlink ref="O65" r:id="rId62"/>
    <hyperlink ref="O61" r:id="rId63" display="http://www.fpaindia.org/"/>
    <hyperlink ref="O58" r:id="rId64" display="http://www.ddjbd.org/"/>
    <hyperlink ref="O64" r:id="rId65" display="http://www.whiteband.org/"/>
    <hyperlink ref="O79" r:id="rId66" display="http://www.pdrc.org.np/"/>
    <hyperlink ref="O71" r:id="rId67"/>
    <hyperlink ref="O69" r:id="rId68" display="http://www.iyd.org.in/"/>
    <hyperlink ref="O75" r:id="rId69" display="http://www.muktangan.org/"/>
    <hyperlink ref="O85" r:id="rId70" display="http://www.thefreedomfoundation.org/"/>
    <hyperlink ref="O77" r:id="rId71" display="http://www.rapidresponse.org.in/"/>
    <hyperlink ref="O96" r:id="rId72" display="http://www.cdpbd.org/"/>
    <hyperlink ref="O97" r:id="rId73" display="http://www.greenwatchbd.com/"/>
    <hyperlink ref="O99" r:id="rId74" display="http://www.rdopk.org/"/>
    <hyperlink ref="O102" r:id="rId75" display="http://www.sevalanka.org/"/>
    <hyperlink ref="O105" r:id="rId76" display="http://www.nfwlha.org/"/>
    <hyperlink ref="O103" r:id="rId77" display="http://www.caramasia.org/"/>
    <hyperlink ref="O106" r:id="rId78" display="http://www.nkplus.org.np/"/>
    <hyperlink ref="O104" r:id="rId79" display="http://www.allianceindia.org/"/>
    <hyperlink ref="O109" r:id="rId80" display="http://www.nhrcnepal.org/"/>
    <hyperlink ref="O107" r:id="rId81" display="http://www.nfdn.org.np/"/>
    <hyperlink ref="O108" r:id="rId82" display="http://www.nfwwd.org/"/>
    <hyperlink ref="O110" r:id="rId83" display="http://www.ndwa.org.np/"/>
    <hyperlink ref="O114" r:id="rId84"/>
    <hyperlink ref="O111" r:id="rId85" display="http://www.cepa.lk/"/>
    <hyperlink ref="O115" r:id="rId86" display="http://www.smallearth.org.np/"/>
    <hyperlink ref="O113" r:id="rId87" display="http://costi.gov.lk/"/>
    <hyperlink ref="O117" r:id="rId88" display="http://www.awaj.info/"/>
    <hyperlink ref="O118" r:id="rId89" display="http://www.fewun.org.np/"/>
    <hyperlink ref="O120" r:id="rId90" display="http://www.ubinig.org/"/>
    <hyperlink ref="O122" r:id="rId91" display="http://www.sathiallforpartnerships.org/"/>
    <hyperlink ref="O142" r:id="rId92" display="http://www.jagonari.org/"/>
    <hyperlink ref="O137" r:id="rId93"/>
    <hyperlink ref="O157" r:id="rId94" display="http://www.vsointernational.org/"/>
    <hyperlink ref="O146" r:id="rId95" display="http://www.ubinig.org/"/>
    <hyperlink ref="O129" r:id="rId96" display="http://awaregirls.org/"/>
    <hyperlink ref="O163" r:id="rId97" display="http://wwcpune.org/"/>
    <hyperlink ref="O134" r:id="rId98" display="http://www.brac.net/"/>
    <hyperlink ref="O141" r:id="rId99" display="http://www.ippfsar.org/"/>
    <hyperlink ref="O160" r:id="rId100" display="http://www.facebook.com/wofowon"/>
    <hyperlink ref="O130" r:id="rId101" display="http://www.awazcds.org.pk/"/>
    <hyperlink ref="O148" r:id="rId102" display="http://www.pwescr.org/"/>
    <hyperlink ref="O127" r:id="rId103" display="http://www.apvvu.org/"/>
    <hyperlink ref="O147" r:id="rId104" display="http://www.pdcbd.org/"/>
    <hyperlink ref="O123" r:id="rId105" display="http://www.khan-foundation.org/"/>
    <hyperlink ref="O135" r:id="rId106" display="http://www.chananpk.org/"/>
    <hyperlink ref="O124" r:id="rId107" display="http://www.activehelp.org.pk/"/>
    <hyperlink ref="O126" r:id="rId108" display="http://www.aatwin.org.np/"/>
    <hyperlink ref="O155" r:id="rId109" display="http://www.scfngo.org/"/>
    <hyperlink ref="O156" r:id="rId110"/>
    <hyperlink ref="O151" r:id="rId111" display="http://www.shaktisamuha.org.np/"/>
    <hyperlink ref="O162" r:id="rId112"/>
    <hyperlink ref="O132" r:id="rId113" display="http://www.bwhc.org.bd/"/>
    <hyperlink ref="O152" r:id="rId114" display="http://www.shirkatgah.org/"/>
    <hyperlink ref="O140" r:id="rId115" display="http://www.gbsjaipur.org/"/>
    <hyperlink ref="O154" r:id="rId116" display="http://www.sofbd.org/"/>
    <hyperlink ref="O138" r:id="rId117" display="http://www.forword.co.in/"/>
    <hyperlink ref="O128" r:id="rId118" display="http://www.shirkatgah.org/"/>
    <hyperlink ref="O145" r:id="rId119"/>
    <hyperlink ref="O172" r:id="rId120" display="http://www.nidapakistan.org/"/>
    <hyperlink ref="O169" r:id="rId121" display="http://www.huvadhooaid.org/"/>
    <hyperlink ref="O177" r:id="rId122"/>
    <hyperlink ref="O173" r:id="rId123" display="http://www.nyfn.org.np/"/>
    <hyperlink ref="O181" r:id="rId124" display="http://www.yfin.org.np/"/>
    <hyperlink ref="O167" r:id="rId125" display="http://www.facebook.com/humantouchgoa"/>
    <hyperlink ref="O180" r:id="rId126" display="http://www.yad-pk.org/"/>
    <hyperlink ref="O164" r:id="rId127" display="http://www.adahas.lk/"/>
    <hyperlink ref="O179" r:id="rId128" display="http://www.yansrhr.org/"/>
    <hyperlink ref="O165" r:id="rId129" display="http://www.citizen-news.org/"/>
    <hyperlink ref="O166" r:id="rId130" display="http://www.earthlanka.net/"/>
    <hyperlink ref="O168" r:id="rId131" display="http://www.humanwing.org/"/>
    <hyperlink ref="O175" r:id="rId132" display="http://www.rutgerswpfpak.org/"/>
    <hyperlink ref="O178" r:id="rId133" display="http://www.volunteersinitiativenepal.org/"/>
    <hyperlink ref="O174" r:id="rId134" display="http://www.rdopk.org/"/>
    <hyperlink ref="O191" r:id="rId135" display="http://www.panap.net/"/>
    <hyperlink ref="O189" r:id="rId136" display="http://www.indies-indonesia.org/"/>
    <hyperlink ref="O187" r:id="rId137" display="http://amihanwomen.org/"/>
    <hyperlink ref="O193" r:id="rId138" display="http://www.resistancealternatives.org/"/>
    <hyperlink ref="O188" r:id="rId139" display="http://www.cedac.org.kh/"/>
    <hyperlink ref="O195" r:id="rId140" display="http://www.sdfthai.org/"/>
    <hyperlink ref="O196" r:id="rId141" display="http://aipnee.wordpress.com/"/>
    <hyperlink ref="O197" r:id="rId142" display="http://ipmsdl.wordpress.com/"/>
    <hyperlink ref="O198" r:id="rId143" display="http://www.pacostrust.org/"/>
    <hyperlink ref="O355" r:id="rId144" display="http://www.ina.maori.nz/"/>
    <hyperlink ref="O201" r:id="rId145" display="http://www.aruspelangi.or.id/"/>
    <hyperlink ref="O202" r:id="rId146"/>
    <hyperlink ref="O204" r:id="rId147" display="http://www.missmaanyag.webs.com/"/>
    <hyperlink ref="O203" r:id="rId148" display="http://www.opsi-network.org/"/>
    <hyperlink ref="O41" r:id="rId149" display="http://www.nmha.org.pk/"/>
    <hyperlink ref="O206" r:id="rId150" display="http://www.thaitga.com/"/>
    <hyperlink ref="O208" r:id="rId151" display="http://provinceofisabela.ph/"/>
    <hyperlink ref="O207" r:id="rId152"/>
    <hyperlink ref="O214" r:id="rId153"/>
    <hyperlink ref="O212" r:id="rId154"/>
    <hyperlink ref="O213" r:id="rId155" display="http://www.mapfoundationcm.org/"/>
    <hyperlink ref="O215" r:id="rId156" display="http://www.raksthai.org/"/>
    <hyperlink ref="O216" r:id="rId157" display="http://www.apcaso.org/"/>
    <hyperlink ref="O235" r:id="rId158" display="http://socialwatchphilippines.org/"/>
    <hyperlink ref="O222" r:id="rId159" display="http://www.cbdbicol.org/"/>
    <hyperlink ref="O229" r:id="rId160" display="http://www.jvenepal.org.np/"/>
    <hyperlink ref="O217" r:id="rId161" display="http://www.aprnet.org/"/>
    <hyperlink ref="O219" r:id="rId162" display="http://www.code-ngo.org/"/>
    <hyperlink ref="O238" r:id="rId163" display="http://sos.or.id/"/>
    <hyperlink ref="O218" r:id="rId164"/>
    <hyperlink ref="O236" r:id="rId165" display="http://seedsindia.net/"/>
    <hyperlink ref="O241" r:id="rId166" display="http://www.walhi.or.id/"/>
    <hyperlink ref="O237" r:id="rId167" display="http://www.sjabd.org/"/>
    <hyperlink ref="O233" r:id="rId168" display="http://www.prrm.org/"/>
    <hyperlink ref="O231" r:id="rId169" display="http://www.nafan.org.np/"/>
    <hyperlink ref="O220" r:id="rId170" display="http://s-code.com.vn/"/>
    <hyperlink ref="O225" r:id="rId171" display="http://www.masipag.org/"/>
    <hyperlink ref="O223" r:id="rId172" display="http://www.consumersinternational.org/"/>
    <hyperlink ref="O227" r:id="rId173"/>
    <hyperlink ref="O234" r:id="rId174" display="http://www.pccambodia.org/"/>
    <hyperlink ref="O239" r:id="rId175" display="http://www.ngoforum.org.kh/"/>
    <hyperlink ref="O240" r:id="rId176" display="http://drnoppadol.wordpress.com/"/>
    <hyperlink ref="O244" r:id="rId177"/>
    <hyperlink ref="O246" r:id="rId178"/>
    <hyperlink ref="O252" r:id="rId179" display="http://www.aidsphil.org/"/>
    <hyperlink ref="O259" r:id="rId180" display="http://www.idpc.net/"/>
    <hyperlink ref="O254" r:id="rId181" display="http://www.khana.org.kh/"/>
    <hyperlink ref="O255" r:id="rId182"/>
    <hyperlink ref="O253" r:id="rId183" display="http://www.aidsalliance.org/"/>
    <hyperlink ref="O250" r:id="rId184" display="http://www.youth-lead.org/"/>
    <hyperlink ref="O257" r:id="rId185" display="http://www.shaktimilan.org.np/"/>
    <hyperlink ref="O260" r:id="rId186" display="http://www.bbmcdevelopment.org/"/>
    <hyperlink ref="O261" r:id="rId187" display="http://ohanaindonesia.org/"/>
    <hyperlink ref="O262" r:id="rId188" display="http://www.etcgroup.org/"/>
    <hyperlink ref="O263" r:id="rId189"/>
    <hyperlink ref="O264" r:id="rId190" display="http://www.cecphils.org/"/>
    <hyperlink ref="O265" r:id="rId191" display="http://www.vusta.vn/"/>
    <hyperlink ref="O269" r:id="rId192" display="http://www.codemargonda.com/"/>
    <hyperlink ref="O270" r:id="rId193" display="http://www.philippinesocialenterprisenetwork.com/"/>
    <hyperlink ref="O274" r:id="rId194" display="http://www.ideacambodia.org/"/>
    <hyperlink ref="O276" r:id="rId195" display="http://www.tucp.org.ph/"/>
    <hyperlink ref="O273" r:id="rId196" display="http://www.ctuhr.org/"/>
    <hyperlink ref="O275" r:id="rId197" display="http://www.mtuc.com.my/"/>
    <hyperlink ref="O280" r:id="rId198" display="http://www.uprcp.com/"/>
    <hyperlink ref="O279" r:id="rId199"/>
    <hyperlink ref="O281" r:id="rId200" display="http://www.alolafoundation.org/"/>
    <hyperlink ref="O294" r:id="rId201" display="http://www.justassociates.org/"/>
    <hyperlink ref="O282" r:id="rId202"/>
    <hyperlink ref="O298" r:id="rId203" display="http://www.seruni.org/"/>
    <hyperlink ref="O299" r:id="rId204" display="http://www.wocan.org/"/>
    <hyperlink ref="O289" r:id="rId205" display="http://www.dawnnet.org/"/>
    <hyperlink ref="O292" r:id="rId206" display="http://www.institutperempuan.or.id/"/>
    <hyperlink ref="O297" r:id="rId207" display="http://rhac.org.kh/"/>
    <hyperlink ref="O285" r:id="rId208" display="http://www.serikatkeluargamigran.org/"/>
    <hyperlink ref="O287" r:id="rId209" display="http://www.cwrweb.org/"/>
    <hyperlink ref="O291" r:id="rId210" display="http://www.fkshtimorleste.org/"/>
    <hyperlink ref="O288" r:id="rId211" display="http://www.cwearc.org/"/>
    <hyperlink ref="O293" r:id="rId212" display="http://www.ippfeseaor.org/"/>
    <hyperlink ref="O286" r:id="rId213" display="http://www.banteaysrei.info/"/>
    <hyperlink ref="O284" r:id="rId214" display="http://asap-asia.org/"/>
    <hyperlink ref="O283" r:id="rId215" display="http://www.asiapacificalliance.org/"/>
    <hyperlink ref="O300" r:id="rId216" display="http://www.wao.org.my/"/>
    <hyperlink ref="O310" r:id="rId217" display="http://www.savethechildren.net/"/>
    <hyperlink ref="O304" r:id="rId218" display="http://www.whiteband.org/"/>
    <hyperlink ref="O308" r:id="rId219" display="http://www.miec-imcs.org/"/>
    <hyperlink ref="O314" r:id="rId220" display="http://www.youthbeyonddisasters.org/"/>
    <hyperlink ref="O307" r:id="rId221" display="http://www.imura-indonesia.blogspot.com/"/>
    <hyperlink ref="O302" r:id="rId222" display="http://www.facebook.com/bchrd"/>
    <hyperlink ref="O309" r:id="rId223" display="http://www.radanarayar.org/"/>
    <hyperlink ref="O303" r:id="rId224" display="http://www.commonwealthyouthcouncil.org/"/>
    <hyperlink ref="O305" r:id="rId225" display="http://www.humanitarianaffairs.org/"/>
    <hyperlink ref="O312" r:id="rId226" display="http://www.wyf.org.my/"/>
    <hyperlink ref="O301" r:id="rId227" display="http://www.artsfoundation.org.pk/"/>
    <hyperlink ref="O313" r:id="rId228" display="http://www.ykesehatanperempuan.org/"/>
    <hyperlink ref="O317" r:id="rId229" display="http://www.apmigrants.org/"/>
    <hyperlink ref="O321" r:id="rId230" display="http://www.migrants.net/"/>
    <hyperlink ref="O324" r:id="rId231" display="http://www.kfem.or.kr/"/>
    <hyperlink ref="O328" r:id="rId232" display="http://www.worldtogether.or.kr/"/>
    <hyperlink ref="O323" r:id="rId233" display="http://www.kofid.org/"/>
    <hyperlink ref="O327" r:id="rId234" display="http://www.vectoringchina.com/"/>
    <hyperlink ref="O325" r:id="rId235"/>
    <hyperlink ref="O329" r:id="rId236" display="http://www.greenlifeglobal.org/"/>
    <hyperlink ref="O331" r:id="rId237" display="http://www.freeget.net/"/>
    <hyperlink ref="O332" r:id="rId238" display="http://www.amrc.org.hk/"/>
    <hyperlink ref="O333" r:id="rId239" display="http://www.chrd.org.mn/"/>
    <hyperlink ref="O334" r:id="rId240" display="http://www.women21.or.kr/"/>
    <hyperlink ref="O277" r:id="rId241" display="http://www.mkmbrunei.org/"/>
    <hyperlink ref="O335" r:id="rId242"/>
    <hyperlink ref="O316" r:id="rId243" display="http://www.gay.mn/"/>
    <hyperlink ref="O338" r:id="rId244" display="http://www.adc.kg/"/>
    <hyperlink ref="O56" r:id="rId245" display="http://www.cheo.org.af/"/>
    <hyperlink ref="O341" r:id="rId246" display="http://www.startup-kg.com/"/>
    <hyperlink ref="O340" r:id="rId247" display="http://www.ecoforum.uz/"/>
    <hyperlink ref="O322" r:id="rId248" display="http://www.geichina.org/"/>
    <hyperlink ref="O342" r:id="rId249" display="http://startup-kg.com/"/>
    <hyperlink ref="O49" r:id="rId250" display="http://www.bmrsngo.org/"/>
    <hyperlink ref="O98" r:id="rId251" display="http://www.nrc.no/"/>
    <hyperlink ref="O344" r:id="rId252" display="http://www.socialecofund.org/"/>
    <hyperlink ref="O346" r:id="rId253" display="http://www.women.kz/"/>
    <hyperlink ref="O347" r:id="rId254"/>
    <hyperlink ref="O352" r:id="rId255" display="http://www.peremena.kg/"/>
    <hyperlink ref="O183" r:id="rId256" display="http://www.cpd-af.org/"/>
    <hyperlink ref="O184" r:id="rId257" display="http://www.hindara.org/"/>
    <hyperlink ref="O182" r:id="rId258" display="http://www.afghanwriters.com/"/>
    <hyperlink ref="O359" r:id="rId259" display="http://www.pacificdisability.org/"/>
    <hyperlink ref="O150" r:id="rId260" display="http://www.facebook.com/sawera.pk"/>
    <hyperlink ref="O360" r:id="rId261" display="http://www.awatw.org.au/"/>
    <hyperlink ref="O363" r:id="rId262"/>
    <hyperlink ref="O361" r:id="rId263" display="http://www.fwrm.org.fj/"/>
    <hyperlink ref="O364" r:id="rId264"/>
    <hyperlink ref="O185" r:id="rId265" display="http://www.y4change.org/"/>
    <hyperlink ref="O369" r:id="rId266" display="http://www.apmdd.org/"/>
    <hyperlink ref="N379" r:id="rId267"/>
    <hyperlink ref="O379" r:id="rId268"/>
    <hyperlink ref="O376" r:id="rId269" display="http://www.twn.my/"/>
    <hyperlink ref="O372" r:id="rId270" display="http://www.csopartnership.org/"/>
    <hyperlink ref="O370" r:id="rId271" display="http://www.apfejint.org/"/>
    <hyperlink ref="O388" r:id="rId272" display="http://www.cisdi.org/"/>
    <hyperlink ref="O374" r:id="rId273" display="http://www.soberecovery.org/"/>
    <hyperlink ref="O371" r:id="rId274"/>
    <hyperlink ref="O386" r:id="rId275" display="http://www.wgnrr.org/"/>
    <hyperlink ref="O377" r:id="rId276" display="http://www.worldanimalprotection.org/"/>
    <hyperlink ref="O373" r:id="rId277"/>
    <hyperlink ref="O383" r:id="rId278" display="http://www.arrow.org.my/"/>
    <hyperlink ref="O380" r:id="rId279" display="http://www.idapk.org/"/>
    <hyperlink ref="O367" r:id="rId280"/>
    <hyperlink ref="O375" r:id="rId281" display="http://www.sgi.org/"/>
    <hyperlink ref="O387" r:id="rId282" display="http://apstudents.wordpress.com/"/>
    <hyperlink ref="O382" r:id="rId283" display="http://www.apwld.org/"/>
    <hyperlink ref="O381" r:id="rId284" display="http://www.aiwc.org.in/"/>
    <hyperlink ref="O366" r:id="rId285" display="http://www.kiratsociety.org.np/"/>
    <hyperlink ref="O368" r:id="rId286" display="http://www.migranteinternational.org/"/>
    <hyperlink ref="P368" r:id="rId287" display="http://migrayahoo.com.ph/"/>
    <hyperlink ref="O384" r:id="rId288"/>
    <hyperlink ref="O385" r:id="rId289" display="http://www.goh.org.tw/"/>
    <hyperlink ref="O266" r:id="rId290" display="http://www.cp-union.com/"/>
    <hyperlink ref="O242" r:id="rId291" display="http://www.noboxtransitions.org/"/>
    <hyperlink ref="O267" r:id="rId292" display="http://www.agham.org/"/>
    <hyperlink ref="O271" r:id="rId293" display="http://www.assistasia.org/"/>
    <hyperlink ref="O153" r:id="rId294" display="http://www.shirkatgah.org/"/>
    <hyperlink ref="O351" r:id="rId295" display="http://www.monfemnet.org/"/>
    <hyperlink ref="O295" r:id="rId296" display="http://www.likhaan.org/"/>
    <hyperlink ref="O243" r:id="rId297"/>
    <hyperlink ref="P194" r:id="rId298" tooltip="mailto:eugenia.aromatica@gmail.com; puantani.desa@gmail.com"/>
    <hyperlink ref="Y194" r:id="rId299"/>
    <hyperlink ref="O93" r:id="rId300"/>
    <hyperlink ref="O34" r:id="rId301"/>
    <hyperlink ref="O200" r:id="rId302" display="http://aippnet.org/"/>
    <hyperlink ref="O190" r:id="rId303" display="http://kalikasan.net/"/>
    <hyperlink ref="O171" r:id="rId304"/>
    <hyperlink ref="O210" r:id="rId305"/>
    <hyperlink ref="P19" r:id="rId306"/>
    <hyperlink ref="O249" r:id="rId307" display="http://www.apcaso.org/"/>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All Constituencies</vt:lpstr>
      <vt:lpstr>Sub-Regional</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Corporate Edition</dc:creator>
  <cp:lastModifiedBy>Corporate Edition</cp:lastModifiedBy>
  <cp:lastPrinted>2015-05-04T10:24:57Z</cp:lastPrinted>
  <dcterms:created xsi:type="dcterms:W3CDTF">2015-04-22T06:12:32Z</dcterms:created>
  <dcterms:modified xsi:type="dcterms:W3CDTF">2015-06-17T03:15:52Z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